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rofile\user$\USERDIRS\j.sierl.D0010486\Downloads\"/>
    </mc:Choice>
  </mc:AlternateContent>
  <xr:revisionPtr revIDLastSave="0" documentId="13_ncr:1_{BCC421AD-83A0-45E0-A50B-754F49C1CC0F}" xr6:coauthVersionLast="47" xr6:coauthVersionMax="47" xr10:uidLastSave="{00000000-0000-0000-0000-000000000000}"/>
  <bookViews>
    <workbookView xWindow="-108" yWindow="-108" windowWidth="23256" windowHeight="12576" xr2:uid="{B343AD94-2FB4-4A7E-9242-0C475BE5A953}"/>
  </bookViews>
  <sheets>
    <sheet name="Übersicht" sheetId="12" r:id="rId1"/>
    <sheet name="STEP 1 (Stammdaten)" sheetId="1" r:id="rId2"/>
    <sheet name="STEP 2 (Pauschalen)" sheetId="16" r:id="rId3"/>
    <sheet name="STEP 3 (Reisekosten)" sheetId="17" r:id="rId4"/>
    <sheet name="STEP 4 (Umzug)" sheetId="18" r:id="rId5"/>
    <sheet name="STEP 5 (Arbeitszimmer)" sheetId="11" r:id="rId6"/>
    <sheet name="STEP 6 (Bewerbungskosten)" sheetId="15" r:id="rId7"/>
    <sheet name="STEP 7 (Doppelte Haushaltsf.)" sheetId="19" r:id="rId8"/>
    <sheet name="STEP 8 (Schuldzinsen)" sheetId="21" r:id="rId9"/>
    <sheet name="STEP 9 (Fortbildungskosten)" sheetId="22" r:id="rId10"/>
    <sheet name="STEP 10 (Wirtschaftsgüter) " sheetId="23"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6" l="1"/>
  <c r="F30" i="16"/>
  <c r="E24" i="23"/>
  <c r="I22" i="23"/>
  <c r="I21" i="23"/>
  <c r="I20" i="23"/>
  <c r="I19" i="23"/>
  <c r="I18" i="23"/>
  <c r="I17" i="23"/>
  <c r="I16" i="23"/>
  <c r="I15" i="23"/>
  <c r="I14" i="23"/>
  <c r="I13" i="23"/>
  <c r="I12" i="23"/>
  <c r="C12" i="23"/>
  <c r="C14" i="23" s="1"/>
  <c r="I11" i="23"/>
  <c r="I24" i="23" s="1"/>
  <c r="E3" i="23"/>
  <c r="A3" i="23"/>
  <c r="E1" i="23"/>
  <c r="A1" i="23"/>
  <c r="B16" i="16"/>
  <c r="A1" i="22"/>
  <c r="C50" i="22"/>
  <c r="B38" i="22"/>
  <c r="C40" i="22" s="1"/>
  <c r="B28" i="22"/>
  <c r="C29" i="22" s="1"/>
  <c r="C19" i="22"/>
  <c r="C55" i="22" s="1"/>
  <c r="C59" i="22" s="1"/>
  <c r="C14" i="16"/>
  <c r="C18" i="16"/>
  <c r="E1" i="16"/>
  <c r="G11" i="16"/>
  <c r="G12" i="16" s="1"/>
  <c r="A1" i="21"/>
  <c r="C9" i="21"/>
  <c r="A1" i="19"/>
  <c r="C68" i="19"/>
  <c r="B56" i="19"/>
  <c r="C58" i="19" s="1"/>
  <c r="B46" i="19"/>
  <c r="C47" i="19" s="1"/>
  <c r="B34" i="19"/>
  <c r="C35" i="19" s="1"/>
  <c r="B24" i="19"/>
  <c r="C25" i="19" s="1"/>
  <c r="C70" i="19" s="1"/>
  <c r="C74" i="19" s="1"/>
  <c r="A1" i="18"/>
  <c r="A1" i="17"/>
  <c r="B89" i="18"/>
  <c r="B87" i="18"/>
  <c r="B84" i="18"/>
  <c r="C90" i="18" s="1"/>
  <c r="C80" i="18"/>
  <c r="C41" i="18"/>
  <c r="C33" i="18"/>
  <c r="C18" i="18"/>
  <c r="C92" i="18" s="1"/>
  <c r="C96" i="18" s="1"/>
  <c r="C37" i="17"/>
  <c r="C43" i="17" s="1"/>
  <c r="B17" i="17"/>
  <c r="C18" i="17" s="1"/>
  <c r="C28" i="17" s="1"/>
  <c r="C47" i="17" s="1"/>
  <c r="A1" i="16"/>
  <c r="C55" i="16"/>
  <c r="C38" i="16"/>
  <c r="C57" i="16" s="1"/>
  <c r="C62" i="16" s="1"/>
  <c r="C66" i="16" s="1"/>
  <c r="B26" i="16"/>
  <c r="C25" i="16"/>
  <c r="C24" i="16"/>
  <c r="C23" i="16"/>
  <c r="C22" i="16"/>
  <c r="C21" i="16"/>
  <c r="C20" i="16"/>
  <c r="C19" i="16"/>
  <c r="C17" i="16"/>
  <c r="C16" i="16"/>
  <c r="C15" i="16"/>
  <c r="C27" i="16"/>
  <c r="A1" i="15"/>
  <c r="B49" i="15"/>
  <c r="C51" i="15" s="1"/>
  <c r="B36" i="15"/>
  <c r="C37" i="15" s="1"/>
  <c r="B22" i="15"/>
  <c r="B12" i="15"/>
  <c r="A1" i="11"/>
  <c r="C46" i="11"/>
  <c r="B37" i="11"/>
  <c r="C25" i="11"/>
  <c r="B15" i="11"/>
  <c r="C16" i="23" l="1"/>
  <c r="C18" i="23" s="1"/>
  <c r="C24" i="15"/>
  <c r="C55" i="15" s="1"/>
  <c r="C59" i="15" s="1"/>
  <c r="C38" i="11"/>
  <c r="C48" i="11" s="1"/>
</calcChain>
</file>

<file path=xl/sharedStrings.xml><?xml version="1.0" encoding="utf-8"?>
<sst xmlns="http://schemas.openxmlformats.org/spreadsheetml/2006/main" count="397" uniqueCount="280">
  <si>
    <t>Allgemeine Hinweise / Ausfüllhinweise</t>
  </si>
  <si>
    <t>Diese blauen Felder sind die Eingabefelder:</t>
  </si>
  <si>
    <t>(Dateneingabe nur in den als Eingabefelder markierten Zellen (vom Nutzer auszufüllen))</t>
  </si>
  <si>
    <t xml:space="preserve">Bitte beginnen Sie als erstes die nachstehenden Stammdaten auszufüllen. Danach können Sie in den unten zufindenen Reitern die Höhe Ihrer Werbungskosten ermitteln. </t>
  </si>
  <si>
    <t>Diese grauen Felder sind automatische Rechenfelder:</t>
  </si>
  <si>
    <t>(bitte keine Dateneingabe in den grauen Rechenfeldern)</t>
  </si>
  <si>
    <t>Stammdaten (bitte ausfüllen!)</t>
  </si>
  <si>
    <t>Name, Vorname:</t>
  </si>
  <si>
    <t>Steuernummer/Steuerindentifikationsnummer:</t>
  </si>
  <si>
    <t>Kalenderjahr, für welches des Einkommensteuererklärung abgegeben werden soll:</t>
  </si>
  <si>
    <t>disclaimer &amp; copyrights</t>
  </si>
  <si>
    <t xml:space="preserve">Dieses Excel-Template kann naturgemäß weder allumfassend noch auf die speziellen Besonderheiten eines jeden bestimmten Einzelfalls zu geschnitten sein. Es begründet keine steuerliche Beratung oder andere Form der rechtsverbindlichen Auskunft. Wir weisen darauf hin, dass sich durch gesetzliche Änderungen und aktuelle Rechtsprechung Änderungen ergeben können, die noch nicht in diesem Excel-Template eingearbeitet sind. Auch könnten uns nicht bekannt Formelfehler in diesem Excel-Template enthalten sein, die zu einer unrichtigen Ermittlung der Werbungskostenhöhe führen. Der Tax &amp; Audit Club Stuttgart e.V. übernimmt insoweit keine Haftung. Dem Nutzer wird immer eine steuerliche Beratung durch einen Steuerberater oder durch eine andere qualifizierte Person empfohlen. 
Copyright: © 2025 by tax &amp; audit club stuttgart e.V. - Alle Rechte vorbehalten.
 </t>
  </si>
  <si>
    <t>Anlage zum Arbeitszimmer (im gemieteten Haus / gemieteter Wohnung)</t>
  </si>
  <si>
    <t>Berechnungsschema:</t>
  </si>
  <si>
    <t>Das Arbeitszimmer bildet bei Studenten regelmäßig den Mittelpunkt der gesamten betrieblichen/beruflichen Betätigung.</t>
  </si>
  <si>
    <t>(Ausnahmen möglich: z.B. promovierende Studenten mit eigenen Büro an der Hochschule).</t>
  </si>
  <si>
    <t>AUFTEILUNGSMAßSTAB ARBEITSZIMMER</t>
  </si>
  <si>
    <t>Wohnfläche gesamt</t>
  </si>
  <si>
    <t>qm</t>
  </si>
  <si>
    <t>Fläche des Arbeitszimmers</t>
  </si>
  <si>
    <t>Anteil des Arbeitszimmers</t>
  </si>
  <si>
    <t>%</t>
  </si>
  <si>
    <t>A. Direkt zurechenbare Kosten</t>
  </si>
  <si>
    <t>Reinigungskosten</t>
  </si>
  <si>
    <t>Renovierungskosten</t>
  </si>
  <si>
    <t>Aufwendungen Geringwertige Wirtschaftsgüter 
(siehe Reiter "geringwertige Wirtschaftsgüter")</t>
  </si>
  <si>
    <t>Abschreibungen (AfA) für Ausstattungsgegenstände</t>
  </si>
  <si>
    <t>Sonstiges</t>
  </si>
  <si>
    <t>Summe der direkt zurechenbaren Kosten</t>
  </si>
  <si>
    <t>B. Nicht direkt zurechenbare Kosten</t>
  </si>
  <si>
    <t>Miete</t>
  </si>
  <si>
    <t>Mietnebenkosten</t>
  </si>
  <si>
    <t>Versicherungen</t>
  </si>
  <si>
    <t>Strom</t>
  </si>
  <si>
    <t>Heizung</t>
  </si>
  <si>
    <t>Summe der nicht direkt zurechenbaren Kosten</t>
  </si>
  <si>
    <t>davon entfallen auf das Arbeitszimmer</t>
  </si>
  <si>
    <t>C. Aufwendungen für Arbeitsmittel</t>
  </si>
  <si>
    <t>Abschreibung (AfA) für Arbeitsmittel</t>
  </si>
  <si>
    <t>Summe der Aufwendungen für Arbeitsmittel</t>
  </si>
  <si>
    <t>Abzugsfähige Kosten des häuslichen Arbeitszimmers</t>
  </si>
  <si>
    <t>10 100 11111</t>
  </si>
  <si>
    <t>Anlage zu Bewerbungskosten</t>
  </si>
  <si>
    <t>Berechnungsschema</t>
  </si>
  <si>
    <t>A. Grundkosten</t>
  </si>
  <si>
    <t>1. Pauschal</t>
  </si>
  <si>
    <t>Bewerbungen mit Bewerbungsmappe (Anzahl)</t>
  </si>
  <si>
    <t>Bewerbungen ohne Bewerbungsmappe (Anzahl)</t>
  </si>
  <si>
    <t>2. Lt. beigefügten Einzelnachweisen</t>
  </si>
  <si>
    <t>Stellenanzeigen</t>
  </si>
  <si>
    <t>Lichtbilder</t>
  </si>
  <si>
    <t>Fotokopien</t>
  </si>
  <si>
    <t>Briefpapier und Büromaterial</t>
  </si>
  <si>
    <t>Porti</t>
  </si>
  <si>
    <t>Schreibarbeiten</t>
  </si>
  <si>
    <t>Telefonkosten</t>
  </si>
  <si>
    <t>Sonstige Kosten</t>
  </si>
  <si>
    <t xml:space="preserve">   Summe der  Grundkosten</t>
  </si>
  <si>
    <t>B. Reisekosten zur Vorstellung</t>
  </si>
  <si>
    <t>Ort der Vorstellung:</t>
  </si>
  <si>
    <t xml:space="preserve">Datum:  </t>
  </si>
  <si>
    <t>1. Fahrtkosten</t>
  </si>
  <si>
    <t>Lt. beigefügten Einzelnachweisen</t>
  </si>
  <si>
    <t xml:space="preserve">Pauschal : </t>
  </si>
  <si>
    <t>- mit Pkw gefahrene km oder</t>
  </si>
  <si>
    <t xml:space="preserve">- mit and. motorbetr. Fahrzeug gefahrene km </t>
  </si>
  <si>
    <t>x pauschaler Kilometersatz (Vorrang: Pkw)</t>
  </si>
  <si>
    <t>= Anzusetzen sind</t>
  </si>
  <si>
    <t>neben Pauschale: außergewöhnliche Kosten</t>
  </si>
  <si>
    <t>(verrechnet mit Erstattungen)</t>
  </si>
  <si>
    <t>2. Übernachtungskosten</t>
  </si>
  <si>
    <t>3. Verpflegungsmehraufwendungen</t>
  </si>
  <si>
    <t>Tage mit mehr als 8 h Abwesenheit</t>
  </si>
  <si>
    <t>An-/Abreisetage</t>
  </si>
  <si>
    <t>Tage mit 24 h Abwesenheit</t>
  </si>
  <si>
    <t>Kürzungsbetrag für gestellte Mahlzeiten</t>
  </si>
  <si>
    <t>Anzusetzen sind</t>
  </si>
  <si>
    <t>4. Reisenebenkosten</t>
  </si>
  <si>
    <t>Bewerbungskosten gesamt</t>
  </si>
  <si>
    <t>./. erstattete Aufwendungen</t>
  </si>
  <si>
    <t>Abzugsfähige Bewerbungskosten</t>
  </si>
  <si>
    <t>Berechnungsgrundlage:</t>
  </si>
  <si>
    <t>Rechnungsdatum:</t>
  </si>
  <si>
    <t>Zahlbetrag:</t>
  </si>
  <si>
    <t>Nutzungsdauer lt. Afa-Tabelle:</t>
  </si>
  <si>
    <t>3 Jahre (36 Monate)</t>
  </si>
  <si>
    <t>Computer</t>
  </si>
  <si>
    <t>privater Anteil in % (bitte schätzen!)</t>
  </si>
  <si>
    <t>Telekommunikationskosten</t>
  </si>
  <si>
    <t>Nummer des Anschlusses:</t>
  </si>
  <si>
    <t>I. Abzugsfähige Werbungskosten</t>
  </si>
  <si>
    <t>Vereinfachung gemäß R 9.1 Abs. 5 LStR</t>
  </si>
  <si>
    <t>mtl. Gebühren</t>
  </si>
  <si>
    <t>davon abzugsfähig</t>
  </si>
  <si>
    <t>Januar</t>
  </si>
  <si>
    <t>Februar</t>
  </si>
  <si>
    <t>März</t>
  </si>
  <si>
    <t>April</t>
  </si>
  <si>
    <t>Mai</t>
  </si>
  <si>
    <t>Juni</t>
  </si>
  <si>
    <t>Juli</t>
  </si>
  <si>
    <t>August</t>
  </si>
  <si>
    <t>September</t>
  </si>
  <si>
    <t>Oktober</t>
  </si>
  <si>
    <t>November</t>
  </si>
  <si>
    <t>Dezember</t>
  </si>
  <si>
    <t>Abzugsfähig sind</t>
  </si>
  <si>
    <t>II. Einzelnachweis</t>
  </si>
  <si>
    <t>A. Anschaffungskosten</t>
  </si>
  <si>
    <t>Abzugsfähige Anschaffungskosten</t>
  </si>
  <si>
    <t>Anschlusskosten</t>
  </si>
  <si>
    <t>Mietkosten</t>
  </si>
  <si>
    <t>Sonstige</t>
  </si>
  <si>
    <t>Summe</t>
  </si>
  <si>
    <t>B. Laufende Telekommunikationskosten</t>
  </si>
  <si>
    <t>C. Gesamtkosten</t>
  </si>
  <si>
    <t>D. Abzugsfähiger Betrag</t>
  </si>
  <si>
    <r>
      <t xml:space="preserve">Beruflicher Anteil </t>
    </r>
    <r>
      <rPr>
        <sz val="10"/>
        <rFont val="Arial"/>
        <family val="2"/>
      </rPr>
      <t>(gemäß Einzelnachweis)</t>
    </r>
  </si>
  <si>
    <t>Abzugsfähige Telekommunikationskosten</t>
  </si>
  <si>
    <t>Datum der</t>
  </si>
  <si>
    <t>Anschaffungs-/</t>
  </si>
  <si>
    <t>Anzusetzender</t>
  </si>
  <si>
    <t>Anschaffung</t>
  </si>
  <si>
    <t>Herstellungskosten</t>
  </si>
  <si>
    <t>Betrag im</t>
  </si>
  <si>
    <t>Nr.</t>
  </si>
  <si>
    <t>Bezeichnung</t>
  </si>
  <si>
    <t>Wirtschaftsjahr</t>
  </si>
  <si>
    <t>Beispiel</t>
  </si>
  <si>
    <t>Reisekosten</t>
  </si>
  <si>
    <t xml:space="preserve">vom:   .  .   bis:   .  .  </t>
  </si>
  <si>
    <t>nach:</t>
  </si>
  <si>
    <t>Anlass:</t>
  </si>
  <si>
    <t>A. Fahrtkosten</t>
  </si>
  <si>
    <t xml:space="preserve">Pauschal: </t>
  </si>
  <si>
    <t>Zusätzliche außergewöhnliche Kosten</t>
  </si>
  <si>
    <t>B. Übernachtungskosten</t>
  </si>
  <si>
    <t>C. Reisenebenkosten</t>
  </si>
  <si>
    <t>Reisekosten ohne Mehraufwand für Verpflegung</t>
  </si>
  <si>
    <t>./. Erstattungen - Reisekosten</t>
  </si>
  <si>
    <t>D. Verpflegungsmehraufwendungen</t>
  </si>
  <si>
    <t xml:space="preserve">      Tage mit 24 h Abwesenheit</t>
  </si>
  <si>
    <t>Summe der Pauschbeträge Inland</t>
  </si>
  <si>
    <t>Summe der Pauschbeträge Ausland</t>
  </si>
  <si>
    <t>Reisekosten - Mehraufwand für Verpflegung</t>
  </si>
  <si>
    <t>./. Erstattungen - Mehraufwand für Verpflegung</t>
  </si>
  <si>
    <t>Abzugsfähige Reisekosten</t>
  </si>
  <si>
    <t/>
  </si>
  <si>
    <t>Umzugskosten</t>
  </si>
  <si>
    <t>Datum des Umzuges</t>
  </si>
  <si>
    <t>A. Beförderungsauslagen</t>
  </si>
  <si>
    <t>Auslagen für das Befördern des Umzugsgutes:</t>
  </si>
  <si>
    <t>-mit Pkw/Lkw gefahrene km</t>
  </si>
  <si>
    <t>x pauschaler Kilometersatz</t>
  </si>
  <si>
    <t xml:space="preserve">Anzusetzen sind </t>
  </si>
  <si>
    <t>B. Reisekosten</t>
  </si>
  <si>
    <t>Zahl der (neben dem Steuerpflichtigen) mit-</t>
  </si>
  <si>
    <t xml:space="preserve">reisenden, zur häuslichen Gemeinschaft des </t>
  </si>
  <si>
    <t>Steuerpflichtigen gehörenden Personen</t>
  </si>
  <si>
    <t>2. Verpflegungsmehraufwendungen</t>
  </si>
  <si>
    <t>3. Übernachtungskosten</t>
  </si>
  <si>
    <t>C. Doppelte Mietaufwendungen</t>
  </si>
  <si>
    <t>Miete der "alten" Wohnung</t>
  </si>
  <si>
    <t>Kosten der Weitervermietung</t>
  </si>
  <si>
    <t>Miete der "neuen" Wohnung</t>
  </si>
  <si>
    <t>D. Andere Auslagen</t>
  </si>
  <si>
    <t>Maklergebühren (nicht bei Grundstückskauf)</t>
  </si>
  <si>
    <t>Auslagen für umzugsbedingten Nachhilfeunterricht</t>
  </si>
  <si>
    <t>Kosten für Kochgeräte, Öfen und Heizgeräte</t>
  </si>
  <si>
    <t>E. Sonstige Umzugsauslagen</t>
  </si>
  <si>
    <t>Lt. beigefügten Einzelnachweisen:</t>
  </si>
  <si>
    <t>Abbau und Anbringung von Heizgerä-</t>
  </si>
  <si>
    <t>ten, Herden und Beleuchtungskörpern</t>
  </si>
  <si>
    <t>Einbau Wasserenthärter</t>
  </si>
  <si>
    <t>Elektrogeschirr</t>
  </si>
  <si>
    <t>Kosten für Anzeigen</t>
  </si>
  <si>
    <t>Mülltonne</t>
  </si>
  <si>
    <t>Schönheitsreparaturen</t>
  </si>
  <si>
    <t>Schulbücher</t>
  </si>
  <si>
    <t>Telefonanschluss</t>
  </si>
  <si>
    <t>Trinkgelder für Speditionspersonal</t>
  </si>
  <si>
    <t>Umschreibung Personalausweis/Pkw</t>
  </si>
  <si>
    <t>SUMME</t>
  </si>
  <si>
    <t>oder</t>
  </si>
  <si>
    <t>PAUSCHBETRAG</t>
  </si>
  <si>
    <t>Familienstand (ledig, verheiratet/gleichgestellt):</t>
  </si>
  <si>
    <t>ledig</t>
  </si>
  <si>
    <t>weitere zu berücksichtigende Personen (z.B. Kinder)</t>
  </si>
  <si>
    <t>mit Ausnahme des Ehegatten/Lebenspartners:</t>
  </si>
  <si>
    <t>weiterer steuerlich relevanter Umzug</t>
  </si>
  <si>
    <t>in den letzten fünf Jahren (ja/nein):</t>
  </si>
  <si>
    <t>nein</t>
  </si>
  <si>
    <t>Umzugskosten gesamt</t>
  </si>
  <si>
    <t>./. Erstattungen</t>
  </si>
  <si>
    <t>Abzugsfähige Umzugskosten</t>
  </si>
  <si>
    <t>Anlage zur Doppelten Haushaltsführung</t>
  </si>
  <si>
    <t>von</t>
  </si>
  <si>
    <t>bis</t>
  </si>
  <si>
    <t>Anschrift Heimatort</t>
  </si>
  <si>
    <r>
      <t xml:space="preserve">in: </t>
    </r>
    <r>
      <rPr>
        <u/>
        <sz val="10"/>
        <rFont val="Arial"/>
        <family val="2"/>
      </rPr>
      <t xml:space="preserve">                                                        .</t>
    </r>
  </si>
  <si>
    <t>Ständige Wohnung aus beruflichen Gründen</t>
  </si>
  <si>
    <t>Es liegt eine Behinderung i. S. d. § 9 Abs. 2 EStG vor (Ja/Nein)</t>
  </si>
  <si>
    <t>1. Erste Fahrt zum Arbeitsort</t>
  </si>
  <si>
    <t>- bei Benutzung eines PKW gefahrene km oder</t>
  </si>
  <si>
    <t>Zusätzliche Kosten</t>
  </si>
  <si>
    <t>2. Familienheimfahrten (max. eine Heimfahrt wöchentlich)</t>
  </si>
  <si>
    <t>Kosten für öffentliche Verkehrsmittel</t>
  </si>
  <si>
    <t>Pauschal:</t>
  </si>
  <si>
    <t>- Entfernungs-km bei Pkw-Nutzung</t>
  </si>
  <si>
    <t>- Anzahl der Heimfahrten im VZ</t>
  </si>
  <si>
    <t>(bis 15 Min. wöchentlich statt Heimfahrt)</t>
  </si>
  <si>
    <t>Tatsächliche Kosten bei Behinderung</t>
  </si>
  <si>
    <t xml:space="preserve"> 3. Letzte Fahrt vom Arbeitsort zur Wohnung</t>
  </si>
  <si>
    <t>- bei Benutzung eines Pkw gefahrene km oder</t>
  </si>
  <si>
    <t>B. Verpflegungsmehraufwendungen im Inland</t>
  </si>
  <si>
    <t>(nur in den ersten 3 Monaten)</t>
  </si>
  <si>
    <t>C. Aufwendungen für die Unterkunft</t>
  </si>
  <si>
    <t>(höchstens 1.000 EUR pro Monat im Inland)</t>
  </si>
  <si>
    <t xml:space="preserve">Miete inkl. Nebenkosten </t>
  </si>
  <si>
    <t>Telefon</t>
  </si>
  <si>
    <t xml:space="preserve">AfA auf notwendiges Mobilar </t>
  </si>
  <si>
    <t>Gesamtkosten</t>
  </si>
  <si>
    <t>Abzugsfähige doppelte Haushaltsführung</t>
  </si>
  <si>
    <t>Schuldzinsen</t>
  </si>
  <si>
    <t>KFW-Zinsen</t>
  </si>
  <si>
    <t>abzugsfähige Schuldzinsen</t>
  </si>
  <si>
    <t>Fachliteratur</t>
  </si>
  <si>
    <t>Beispiel 1</t>
  </si>
  <si>
    <t>Beispiel 2</t>
  </si>
  <si>
    <t>Beispiel 3</t>
  </si>
  <si>
    <t>Abzugsfähige Fachliteratur</t>
  </si>
  <si>
    <t>abzugsfähige Abschreibung 2024</t>
  </si>
  <si>
    <t>Abschreibung 10/36 in 2024</t>
  </si>
  <si>
    <t>Fortbildungskosten</t>
  </si>
  <si>
    <t>A. Unmittelbare Aus- und Fortbildungskosten</t>
  </si>
  <si>
    <t>Prüfungsgebühren</t>
  </si>
  <si>
    <t>Semester- und Kursgebühren</t>
  </si>
  <si>
    <t>Lehrmaterial</t>
  </si>
  <si>
    <t>Arbeitsmittel</t>
  </si>
  <si>
    <t>Schutzkleidung</t>
  </si>
  <si>
    <t>Häusliches Arbeitszimmer (siehe Anlage "Arbeitszimmer")</t>
  </si>
  <si>
    <t>Private Arbeitsgemeinschaft</t>
  </si>
  <si>
    <t>Summe der unmittelbaren Fortbildungskosten</t>
  </si>
  <si>
    <t xml:space="preserve"> = Anzusetzen sind</t>
  </si>
  <si>
    <t>3. Übernachtungskosten lt. Einzelnachweisen</t>
  </si>
  <si>
    <t>C. Wege zwischen Wohnung und Arbeitsstätte</t>
  </si>
  <si>
    <t>Anzahl Aus- oder Fortbildungstage</t>
  </si>
  <si>
    <t>Entfernung in km</t>
  </si>
  <si>
    <t>D. Doppelte Haushaltsführung</t>
  </si>
  <si>
    <t>(siehe Anlage hierzu)</t>
  </si>
  <si>
    <t>Fortbildungskosten gesamt</t>
  </si>
  <si>
    <t>Abzugsfähige Fortbildungskosten</t>
  </si>
  <si>
    <t>Lea Lange</t>
  </si>
  <si>
    <t>Schreibtisch, Schreibtischstuhl</t>
  </si>
  <si>
    <t>Übersicht einzelner Erfassungen:</t>
  </si>
  <si>
    <t>STEP 1 (Stammdaten)'!A1</t>
  </si>
  <si>
    <t>STEP 2 (Pauschalen)'!A1</t>
  </si>
  <si>
    <t>Step 5</t>
  </si>
  <si>
    <t>Step 6</t>
  </si>
  <si>
    <t>Step 7</t>
  </si>
  <si>
    <t>Step 8</t>
  </si>
  <si>
    <t>Step 9</t>
  </si>
  <si>
    <t>Step 10</t>
  </si>
  <si>
    <t>STEP 3 (Reisekosten)'!A1</t>
  </si>
  <si>
    <t>STEP 4 (Umzug)'!A1</t>
  </si>
  <si>
    <t>STEP 5 (Arbeitszimmer)'!A1</t>
  </si>
  <si>
    <t>STEP 6 (Bewerbungskosten)'!A1</t>
  </si>
  <si>
    <t>STEP 7 (Doppelte Haushaltsf.)'!A1</t>
  </si>
  <si>
    <t>STEP 8 (Schuldzinsen)'!A1</t>
  </si>
  <si>
    <t>STEP 9 (Fortbildungskosten)'!A1</t>
  </si>
  <si>
    <t>Pauschale</t>
  </si>
  <si>
    <t>Arbeitsmittel (Pauschale)</t>
  </si>
  <si>
    <t>Step 1</t>
  </si>
  <si>
    <t>Step 2</t>
  </si>
  <si>
    <t>Step 3</t>
  </si>
  <si>
    <t>Step 4</t>
  </si>
  <si>
    <t>STEP 10 (Wirtschaftsgüter) '!A1</t>
  </si>
  <si>
    <t>Link</t>
  </si>
  <si>
    <t>ja</t>
  </si>
  <si>
    <t>Kontoführungsgebühren (Pauschale)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</si>
</sst>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0\ &quot;€&quot;;[Red]\-#,##0\ &quot;€&quot;"/>
    <numFmt numFmtId="44" formatCode="_-* #,##0.00\ &quot;€&quot;_-;\-* #,##0.00\ &quot;€&quot;_-;_-* &quot;-&quot;??\ &quot;€&quot;_-;_-@_-"/>
    <numFmt numFmtId="164" formatCode="#,##0.00\ &quot;EUR&quot;;[Red]\-#,##0.00\ &quot;EUR&quot;"/>
    <numFmt numFmtId="165" formatCode="#,##0.00\ &quot;EUR&quot;;\-#,##0.00\ &quot;EUR&quot;"/>
    <numFmt numFmtId="166" formatCode="#,##0.00\ &quot;DM&quot;;[Red]\-#,##0.00\ &quot;DM&quot;"/>
    <numFmt numFmtId="167" formatCode="0_ ;\-0\ "/>
    <numFmt numFmtId="168" formatCode="#,##0.00_ ;[Red]\-#,##0.00\ "/>
    <numFmt numFmtId="169" formatCode="#,##0\ &quot;km&quot;"/>
    <numFmt numFmtId="170" formatCode="#,##0_ ;[Red]\-#,##0\ "/>
    <numFmt numFmtId="171" formatCode="#,##0.00\ &quot;DM&quot;"/>
    <numFmt numFmtId="172" formatCode="#,##0.00\ &quot;EUR&quot;"/>
    <numFmt numFmtId="173" formatCode="dd/mm/yy;@"/>
    <numFmt numFmtId="174" formatCode="#,##0.00&quot; EUR&quot;;[Red]\-#,##0.00&quot; EUR&quot;"/>
    <numFmt numFmtId="175" formatCode="d/m/yyyy;@"/>
    <numFmt numFmtId="176" formatCode="#,##0.00&quot; EUR&quot;;\-#,##0.00&quot; EUR&quot;"/>
    <numFmt numFmtId="177" formatCode="#,##0.00&quot; DM&quot;;[Red]\-#,##0.00&quot; DM&quot;"/>
    <numFmt numFmtId="178" formatCode="#,##0&quot; km&quot;"/>
    <numFmt numFmtId="179" formatCode="#,##0_ ;\-#,##0\ "/>
    <numFmt numFmtId="180" formatCode="_-* #,##0.00\ _€_-;\-* #,##0.00\ _€_-;_-* \-??\ _€_-;_-@_-"/>
    <numFmt numFmtId="181" formatCode="#"/>
    <numFmt numFmtId="182" formatCode="ddd\,\ dd/mm/yyyy"/>
    <numFmt numFmtId="183" formatCode="#,##0\ &quot;EUR&quot;;\-#,##0\ &quot;EUR&quot;"/>
  </numFmts>
  <fonts count="17" x14ac:knownFonts="1">
    <font>
      <sz val="11"/>
      <color theme="1"/>
      <name val="Aptos Narrow"/>
      <family val="2"/>
      <scheme val="minor"/>
    </font>
    <font>
      <sz val="11"/>
      <color theme="1"/>
      <name val="Aptos Narrow"/>
      <family val="2"/>
      <scheme val="minor"/>
    </font>
    <font>
      <sz val="10"/>
      <name val="Arial"/>
      <family val="2"/>
    </font>
    <font>
      <b/>
      <sz val="12"/>
      <color theme="0"/>
      <name val="Arial"/>
      <family val="2"/>
    </font>
    <font>
      <i/>
      <sz val="10"/>
      <color theme="0" tint="-0.499984740745262"/>
      <name val="Arial"/>
      <family val="2"/>
    </font>
    <font>
      <b/>
      <sz val="10"/>
      <name val="Arial"/>
      <family val="2"/>
    </font>
    <font>
      <i/>
      <sz val="10"/>
      <name val="Arial"/>
      <family val="2"/>
    </font>
    <font>
      <b/>
      <u/>
      <sz val="12"/>
      <name val="Arial"/>
      <family val="2"/>
    </font>
    <font>
      <b/>
      <u/>
      <sz val="10"/>
      <name val="Arial"/>
      <family val="2"/>
    </font>
    <font>
      <u/>
      <sz val="10"/>
      <name val="Arial"/>
      <family val="2"/>
    </font>
    <font>
      <u/>
      <sz val="11"/>
      <color theme="10"/>
      <name val="Aptos Narrow"/>
      <family val="2"/>
      <scheme val="minor"/>
    </font>
    <font>
      <sz val="10"/>
      <color theme="1"/>
      <name val="Arial"/>
      <family val="2"/>
    </font>
    <font>
      <b/>
      <u/>
      <sz val="10"/>
      <color theme="1"/>
      <name val="Arial"/>
      <family val="2"/>
    </font>
    <font>
      <u/>
      <sz val="10"/>
      <color theme="1"/>
      <name val="Arial"/>
      <family val="2"/>
    </font>
    <font>
      <b/>
      <u val="singleAccounting"/>
      <sz val="10"/>
      <color theme="1"/>
      <name val="Arial"/>
      <family val="2"/>
    </font>
    <font>
      <i/>
      <sz val="10"/>
      <color theme="1"/>
      <name val="Arial"/>
      <family val="2"/>
    </font>
    <font>
      <sz val="8"/>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gray0625"/>
    </fill>
    <fill>
      <patternFill patternType="solid">
        <fgColor theme="2" tint="-9.9978637043366805E-2"/>
        <bgColor indexed="64"/>
      </patternFill>
    </fill>
    <fill>
      <patternFill patternType="solid">
        <fgColor theme="0" tint="-0.34998626667073579"/>
        <bgColor indexed="64"/>
      </patternFill>
    </fill>
    <fill>
      <patternFill patternType="solid">
        <fgColor indexed="9"/>
        <bgColor indexed="31"/>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
      <left/>
      <right/>
      <top/>
      <bottom style="double">
        <color indexed="8"/>
      </bottom>
      <diagonal/>
    </border>
    <border>
      <left/>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0" fontId="2" fillId="0" borderId="0"/>
    <xf numFmtId="164" fontId="2" fillId="0" borderId="0" applyFont="0" applyFill="0" applyBorder="0" applyAlignment="0" applyProtection="0"/>
    <xf numFmtId="166" fontId="2" fillId="4" borderId="2" applyProtection="0"/>
    <xf numFmtId="0" fontId="7"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10" fillId="0" borderId="0" applyNumberFormat="0" applyFill="0" applyBorder="0" applyAlignment="0" applyProtection="0"/>
    <xf numFmtId="166" fontId="2" fillId="4" borderId="2"/>
    <xf numFmtId="174" fontId="2" fillId="0" borderId="0" applyFill="0" applyBorder="0" applyAlignment="0" applyProtection="0"/>
    <xf numFmtId="177" fontId="2" fillId="7" borderId="15" applyProtection="0"/>
    <xf numFmtId="180" fontId="2" fillId="0" borderId="0" applyFill="0" applyBorder="0" applyAlignment="0" applyProtection="0"/>
  </cellStyleXfs>
  <cellXfs count="214">
    <xf numFmtId="0" fontId="0" fillId="0" borderId="0" xfId="0"/>
    <xf numFmtId="0" fontId="2" fillId="2" borderId="0" xfId="2" applyFill="1" applyProtection="1">
      <protection locked="0"/>
    </xf>
    <xf numFmtId="165" fontId="2" fillId="3" borderId="1" xfId="3" applyNumberFormat="1" applyFont="1" applyFill="1" applyBorder="1" applyProtection="1">
      <protection locked="0"/>
    </xf>
    <xf numFmtId="0" fontId="2" fillId="2" borderId="0" xfId="2" applyFill="1" applyAlignment="1" applyProtection="1">
      <alignment vertical="top" wrapText="1"/>
      <protection locked="0"/>
    </xf>
    <xf numFmtId="167" fontId="2" fillId="3" borderId="1" xfId="3" applyNumberFormat="1" applyFont="1" applyFill="1" applyBorder="1" applyAlignment="1" applyProtection="1">
      <alignment horizontal="left" vertical="top"/>
      <protection locked="0"/>
    </xf>
    <xf numFmtId="165" fontId="2" fillId="5" borderId="1" xfId="4" applyNumberFormat="1" applyFill="1" applyBorder="1" applyProtection="1">
      <protection locked="0"/>
    </xf>
    <xf numFmtId="0" fontId="5" fillId="2" borderId="0" xfId="2" applyFont="1" applyFill="1" applyProtection="1">
      <protection locked="0"/>
    </xf>
    <xf numFmtId="0" fontId="3" fillId="6" borderId="0" xfId="2" applyFont="1" applyFill="1" applyProtection="1">
      <protection locked="0"/>
    </xf>
    <xf numFmtId="0" fontId="6" fillId="2" borderId="0" xfId="2" applyFont="1" applyFill="1" applyProtection="1">
      <protection locked="0"/>
    </xf>
    <xf numFmtId="0" fontId="5" fillId="2" borderId="0" xfId="2" applyFont="1" applyFill="1" applyAlignment="1" applyProtection="1">
      <alignment horizontal="left" vertical="top" wrapText="1"/>
      <protection locked="0"/>
    </xf>
    <xf numFmtId="0" fontId="8" fillId="2" borderId="0" xfId="5" applyFont="1" applyFill="1" applyProtection="1">
      <protection locked="0"/>
    </xf>
    <xf numFmtId="0" fontId="9" fillId="2" borderId="0" xfId="5" applyFont="1" applyFill="1" applyProtection="1">
      <protection locked="0"/>
    </xf>
    <xf numFmtId="0" fontId="2" fillId="2" borderId="0" xfId="4" applyNumberFormat="1" applyFill="1" applyBorder="1" applyProtection="1">
      <protection locked="0"/>
    </xf>
    <xf numFmtId="0" fontId="2" fillId="2" borderId="0" xfId="6" applyFill="1" applyProtection="1">
      <protection locked="0"/>
    </xf>
    <xf numFmtId="0" fontId="5" fillId="2" borderId="0" xfId="7" applyFill="1" applyProtection="1">
      <protection locked="0"/>
    </xf>
    <xf numFmtId="168" fontId="2" fillId="3" borderId="1" xfId="4" applyNumberFormat="1" applyFill="1" applyBorder="1" applyProtection="1">
      <protection locked="0"/>
    </xf>
    <xf numFmtId="0" fontId="2" fillId="2" borderId="3" xfId="4" applyNumberFormat="1" applyFill="1" applyBorder="1" applyProtection="1">
      <protection locked="0"/>
    </xf>
    <xf numFmtId="168" fontId="2" fillId="2" borderId="4" xfId="4" applyNumberFormat="1" applyFill="1" applyBorder="1" applyProtection="1">
      <protection locked="0"/>
    </xf>
    <xf numFmtId="168" fontId="2" fillId="5" borderId="0" xfId="4" applyNumberFormat="1" applyFill="1" applyBorder="1" applyProtection="1">
      <protection locked="0"/>
    </xf>
    <xf numFmtId="0" fontId="5" fillId="2" borderId="0" xfId="7" applyNumberFormat="1" applyFill="1" applyProtection="1">
      <protection locked="0"/>
    </xf>
    <xf numFmtId="0" fontId="5" fillId="2" borderId="0" xfId="6" applyFont="1" applyFill="1" applyProtection="1">
      <protection locked="0"/>
    </xf>
    <xf numFmtId="0" fontId="2" fillId="2" borderId="0" xfId="6" applyNumberFormat="1" applyFill="1" applyProtection="1">
      <protection locked="0"/>
    </xf>
    <xf numFmtId="165" fontId="2" fillId="3" borderId="1" xfId="4" applyNumberFormat="1" applyFill="1" applyBorder="1" applyProtection="1">
      <protection locked="0"/>
    </xf>
    <xf numFmtId="0" fontId="2" fillId="2" borderId="0" xfId="6" applyFill="1" applyAlignment="1" applyProtection="1">
      <alignment vertical="top" wrapText="1"/>
      <protection locked="0"/>
    </xf>
    <xf numFmtId="165" fontId="2" fillId="3" borderId="1" xfId="4" applyNumberFormat="1" applyFill="1" applyBorder="1" applyAlignment="1" applyProtection="1">
      <alignment vertical="top"/>
      <protection locked="0"/>
    </xf>
    <xf numFmtId="0" fontId="10" fillId="2" borderId="0" xfId="8" applyNumberFormat="1" applyFill="1" applyBorder="1" applyAlignment="1" applyProtection="1">
      <alignment vertical="center"/>
    </xf>
    <xf numFmtId="166" fontId="2" fillId="2" borderId="0" xfId="4" applyFill="1" applyBorder="1" applyProtection="1">
      <protection locked="0"/>
    </xf>
    <xf numFmtId="165" fontId="2" fillId="5" borderId="0" xfId="4" applyNumberFormat="1" applyFill="1" applyBorder="1" applyProtection="1">
      <protection locked="0"/>
    </xf>
    <xf numFmtId="165" fontId="2" fillId="5" borderId="0" xfId="4" applyNumberFormat="1" applyFill="1" applyBorder="1" applyAlignment="1" applyProtection="1">
      <alignment horizontal="right"/>
      <protection locked="0"/>
    </xf>
    <xf numFmtId="165" fontId="2" fillId="5" borderId="5" xfId="4" applyNumberFormat="1" applyFill="1" applyBorder="1" applyProtection="1">
      <protection locked="0"/>
    </xf>
    <xf numFmtId="165" fontId="5" fillId="5" borderId="6" xfId="4" applyNumberFormat="1" applyFont="1" applyFill="1" applyBorder="1" applyAlignment="1" applyProtection="1">
      <alignment horizontal="right"/>
      <protection locked="0"/>
    </xf>
    <xf numFmtId="3" fontId="2" fillId="3" borderId="1" xfId="6" applyNumberFormat="1" applyFill="1" applyBorder="1" applyAlignment="1" applyProtection="1">
      <alignment horizontal="right" indent="1"/>
      <protection locked="0"/>
    </xf>
    <xf numFmtId="164" fontId="2" fillId="5" borderId="0" xfId="6" applyNumberFormat="1" applyFill="1" applyBorder="1" applyProtection="1">
      <protection locked="0"/>
    </xf>
    <xf numFmtId="164" fontId="2" fillId="3" borderId="1" xfId="3" applyFont="1" applyFill="1" applyBorder="1" applyProtection="1">
      <protection locked="0"/>
    </xf>
    <xf numFmtId="164" fontId="2" fillId="3" borderId="1" xfId="6" applyNumberFormat="1" applyFill="1" applyBorder="1" applyProtection="1">
      <protection locked="0"/>
    </xf>
    <xf numFmtId="164" fontId="2" fillId="5" borderId="0" xfId="9" applyNumberFormat="1" applyFill="1" applyBorder="1" applyProtection="1">
      <protection locked="0"/>
    </xf>
    <xf numFmtId="164" fontId="2" fillId="3" borderId="1" xfId="9" applyNumberFormat="1" applyFill="1" applyBorder="1" applyProtection="1">
      <protection locked="0"/>
    </xf>
    <xf numFmtId="169" fontId="2" fillId="3" borderId="1" xfId="9" applyNumberFormat="1" applyFill="1" applyBorder="1" applyAlignment="1" applyProtection="1">
      <alignment horizontal="right"/>
      <protection locked="0"/>
    </xf>
    <xf numFmtId="164" fontId="2" fillId="5" borderId="4" xfId="9" applyNumberFormat="1" applyFill="1" applyBorder="1" applyProtection="1">
      <protection locked="0"/>
    </xf>
    <xf numFmtId="170" fontId="2" fillId="3" borderId="1" xfId="9" applyNumberFormat="1" applyFill="1" applyBorder="1" applyAlignment="1" applyProtection="1">
      <alignment horizontal="right"/>
      <protection locked="0"/>
    </xf>
    <xf numFmtId="165" fontId="2" fillId="3" borderId="1" xfId="9" applyNumberFormat="1" applyFill="1" applyBorder="1" applyAlignment="1" applyProtection="1">
      <alignment horizontal="right"/>
      <protection locked="0"/>
    </xf>
    <xf numFmtId="164" fontId="5" fillId="5" borderId="5" xfId="9" applyNumberFormat="1" applyFont="1" applyFill="1" applyBorder="1" applyProtection="1">
      <protection locked="0"/>
    </xf>
    <xf numFmtId="164" fontId="5" fillId="5" borderId="6" xfId="9" applyNumberFormat="1" applyFont="1" applyFill="1" applyBorder="1" applyProtection="1">
      <protection locked="0"/>
    </xf>
    <xf numFmtId="0" fontId="2" fillId="2" borderId="0" xfId="6" applyNumberFormat="1" applyFill="1" applyBorder="1" applyProtection="1">
      <protection locked="0"/>
    </xf>
    <xf numFmtId="0" fontId="2" fillId="2" borderId="0" xfId="9" applyNumberFormat="1" applyFill="1" applyBorder="1" applyProtection="1">
      <protection locked="0"/>
    </xf>
    <xf numFmtId="0" fontId="2" fillId="2" borderId="0" xfId="6" applyFill="1" applyAlignment="1" applyProtection="1">
      <alignment horizontal="left" indent="1"/>
      <protection locked="0"/>
    </xf>
    <xf numFmtId="0" fontId="2" fillId="2" borderId="0" xfId="6" applyFill="1" applyAlignment="1" applyProtection="1">
      <alignment horizontal="left" indent="2"/>
      <protection locked="0"/>
    </xf>
    <xf numFmtId="171" fontId="2" fillId="2" borderId="0" xfId="9" applyNumberFormat="1" applyFill="1" applyBorder="1" applyProtection="1">
      <protection locked="0"/>
    </xf>
    <xf numFmtId="166" fontId="2" fillId="2" borderId="0" xfId="9" applyFill="1" applyBorder="1" applyProtection="1">
      <protection locked="0"/>
    </xf>
    <xf numFmtId="0" fontId="2" fillId="2" borderId="0" xfId="2" applyFill="1" applyAlignment="1" applyProtection="1">
      <alignment horizontal="left" indent="1"/>
      <protection locked="0"/>
    </xf>
    <xf numFmtId="0" fontId="2" fillId="2" borderId="0" xfId="2" applyFill="1" applyAlignment="1" applyProtection="1">
      <alignment horizontal="left" indent="2"/>
      <protection locked="0"/>
    </xf>
    <xf numFmtId="0" fontId="2" fillId="2" borderId="0" xfId="6" quotePrefix="1" applyFill="1" applyAlignment="1" applyProtection="1">
      <alignment horizontal="left" indent="2"/>
      <protection locked="0"/>
    </xf>
    <xf numFmtId="164" fontId="2" fillId="2" borderId="0" xfId="9" applyNumberFormat="1" applyFill="1" applyBorder="1" applyProtection="1">
      <protection locked="0"/>
    </xf>
    <xf numFmtId="14" fontId="2" fillId="2" borderId="0" xfId="6" applyNumberFormat="1" applyFill="1" applyProtection="1">
      <protection locked="0"/>
    </xf>
    <xf numFmtId="164" fontId="2" fillId="2" borderId="0" xfId="6" applyNumberFormat="1" applyFill="1" applyBorder="1" applyProtection="1">
      <protection locked="0"/>
    </xf>
    <xf numFmtId="1" fontId="2" fillId="2" borderId="0" xfId="9" applyNumberFormat="1" applyFill="1" applyBorder="1" applyProtection="1">
      <protection locked="0"/>
    </xf>
    <xf numFmtId="1" fontId="2" fillId="2" borderId="0" xfId="6" applyNumberFormat="1" applyFill="1" applyProtection="1">
      <protection locked="0"/>
    </xf>
    <xf numFmtId="0" fontId="11" fillId="2" borderId="0" xfId="0" applyFont="1" applyFill="1" applyProtection="1">
      <protection locked="0"/>
    </xf>
    <xf numFmtId="14" fontId="11" fillId="3" borderId="1" xfId="1" applyNumberFormat="1" applyFont="1" applyFill="1" applyBorder="1" applyProtection="1">
      <protection locked="0"/>
    </xf>
    <xf numFmtId="6" fontId="11" fillId="3" borderId="1" xfId="1" applyNumberFormat="1" applyFont="1" applyFill="1" applyBorder="1" applyProtection="1">
      <protection locked="0"/>
    </xf>
    <xf numFmtId="6" fontId="11" fillId="3" borderId="1" xfId="1" applyNumberFormat="1" applyFont="1" applyFill="1" applyBorder="1" applyAlignment="1" applyProtection="1">
      <alignment horizontal="right"/>
      <protection locked="0"/>
    </xf>
    <xf numFmtId="44" fontId="11" fillId="3" borderId="1" xfId="1" applyFont="1" applyFill="1" applyBorder="1" applyProtection="1">
      <protection locked="0"/>
    </xf>
    <xf numFmtId="9" fontId="11" fillId="3" borderId="0" xfId="0" applyNumberFormat="1" applyFont="1" applyFill="1" applyProtection="1">
      <protection locked="0"/>
    </xf>
    <xf numFmtId="44" fontId="11" fillId="5" borderId="0" xfId="1" applyFont="1" applyFill="1" applyProtection="1">
      <protection locked="0"/>
    </xf>
    <xf numFmtId="44" fontId="14" fillId="5" borderId="0" xfId="1" applyFont="1" applyFill="1" applyProtection="1">
      <protection locked="0"/>
    </xf>
    <xf numFmtId="44" fontId="11" fillId="2" borderId="0" xfId="1" applyFont="1" applyFill="1" applyProtection="1">
      <protection locked="0"/>
    </xf>
    <xf numFmtId="17" fontId="11" fillId="2" borderId="0" xfId="0" applyNumberFormat="1" applyFont="1" applyFill="1" applyProtection="1">
      <protection locked="0"/>
    </xf>
    <xf numFmtId="0" fontId="12" fillId="2" borderId="0" xfId="0" applyFont="1" applyFill="1"/>
    <xf numFmtId="0" fontId="13" fillId="2" borderId="0" xfId="0" applyFont="1" applyFill="1" applyProtection="1">
      <protection locked="0"/>
    </xf>
    <xf numFmtId="0" fontId="2" fillId="3" borderId="1" xfId="2" applyFill="1" applyBorder="1" applyProtection="1">
      <protection locked="0"/>
    </xf>
    <xf numFmtId="164" fontId="11" fillId="3" borderId="1" xfId="3" applyFont="1" applyFill="1" applyBorder="1" applyProtection="1">
      <protection locked="0"/>
    </xf>
    <xf numFmtId="172" fontId="2" fillId="3" borderId="1" xfId="2" applyNumberFormat="1" applyFill="1" applyBorder="1" applyProtection="1">
      <protection locked="0"/>
    </xf>
    <xf numFmtId="172" fontId="2" fillId="5" borderId="0" xfId="2" applyNumberFormat="1" applyFill="1" applyProtection="1">
      <protection locked="0"/>
    </xf>
    <xf numFmtId="172" fontId="5" fillId="5" borderId="6" xfId="2" applyNumberFormat="1" applyFont="1" applyFill="1" applyBorder="1" applyProtection="1">
      <protection locked="0"/>
    </xf>
    <xf numFmtId="172" fontId="5" fillId="5" borderId="5" xfId="2" applyNumberFormat="1" applyFont="1" applyFill="1" applyBorder="1" applyProtection="1">
      <protection locked="0"/>
    </xf>
    <xf numFmtId="10" fontId="2" fillId="5" borderId="1" xfId="2" applyNumberFormat="1" applyFill="1" applyBorder="1" applyAlignment="1" applyProtection="1">
      <alignment horizontal="center"/>
      <protection locked="0"/>
    </xf>
    <xf numFmtId="164" fontId="5" fillId="5" borderId="6" xfId="4" applyNumberFormat="1" applyFont="1" applyFill="1" applyBorder="1" applyProtection="1">
      <protection locked="0"/>
    </xf>
    <xf numFmtId="0" fontId="2" fillId="2" borderId="0" xfId="6" applyFill="1" applyBorder="1" applyProtection="1">
      <protection locked="0"/>
    </xf>
    <xf numFmtId="0" fontId="5" fillId="2" borderId="0" xfId="7" applyFill="1" applyAlignment="1" applyProtection="1">
      <alignment horizontal="left" indent="2"/>
      <protection locked="0"/>
    </xf>
    <xf numFmtId="0" fontId="2" fillId="2" borderId="0" xfId="7" applyFont="1" applyFill="1" applyAlignment="1" applyProtection="1">
      <alignment horizontal="left" indent="1"/>
      <protection locked="0"/>
    </xf>
    <xf numFmtId="0" fontId="2" fillId="2" borderId="0" xfId="7" applyNumberFormat="1" applyFont="1" applyFill="1" applyProtection="1">
      <protection locked="0"/>
    </xf>
    <xf numFmtId="0" fontId="2" fillId="2" borderId="0" xfId="7" applyFont="1" applyFill="1" applyProtection="1">
      <protection locked="0"/>
    </xf>
    <xf numFmtId="0" fontId="5" fillId="2" borderId="0" xfId="7" applyFill="1" applyAlignment="1" applyProtection="1">
      <alignment horizontal="left" indent="1"/>
      <protection locked="0"/>
    </xf>
    <xf numFmtId="171" fontId="2" fillId="2" borderId="0" xfId="2" applyNumberFormat="1" applyFill="1" applyProtection="1">
      <protection locked="0"/>
    </xf>
    <xf numFmtId="0" fontId="2" fillId="2" borderId="0" xfId="7" applyFont="1" applyFill="1" applyAlignment="1" applyProtection="1">
      <alignment horizontal="left" indent="2"/>
      <protection locked="0"/>
    </xf>
    <xf numFmtId="0" fontId="2" fillId="2" borderId="0" xfId="7" applyFont="1" applyFill="1" applyBorder="1" applyAlignment="1" applyProtection="1">
      <alignment horizontal="left" indent="1"/>
      <protection locked="0"/>
    </xf>
    <xf numFmtId="0" fontId="2" fillId="2" borderId="0" xfId="7" applyFont="1" applyFill="1" applyBorder="1" applyProtection="1">
      <protection locked="0"/>
    </xf>
    <xf numFmtId="0" fontId="2" fillId="2" borderId="0" xfId="7" applyFont="1" applyFill="1" applyBorder="1" applyAlignment="1" applyProtection="1">
      <alignment horizontal="left" indent="2"/>
      <protection locked="0"/>
    </xf>
    <xf numFmtId="172" fontId="2" fillId="2" borderId="0" xfId="2" applyNumberFormat="1" applyFill="1" applyProtection="1">
      <protection locked="0"/>
    </xf>
    <xf numFmtId="0" fontId="5" fillId="2" borderId="0" xfId="6" applyFont="1" applyFill="1" applyBorder="1" applyAlignment="1" applyProtection="1">
      <protection locked="0"/>
    </xf>
    <xf numFmtId="171" fontId="2" fillId="2" borderId="0" xfId="2" applyNumberFormat="1" applyFill="1" applyAlignment="1" applyProtection="1">
      <alignment horizontal="center"/>
      <protection locked="0"/>
    </xf>
    <xf numFmtId="171" fontId="2" fillId="2" borderId="0" xfId="2" applyNumberFormat="1" applyFill="1" applyAlignment="1" applyProtection="1">
      <alignment horizontal="right"/>
      <protection locked="0"/>
    </xf>
    <xf numFmtId="0" fontId="8" fillId="2" borderId="0" xfId="2" applyFont="1" applyFill="1" applyProtection="1">
      <protection locked="0"/>
    </xf>
    <xf numFmtId="0" fontId="2" fillId="2" borderId="0" xfId="2" applyFill="1" applyAlignment="1" applyProtection="1">
      <alignment horizontal="center"/>
      <protection locked="0"/>
    </xf>
    <xf numFmtId="0" fontId="9" fillId="2" borderId="0" xfId="2" applyFont="1" applyFill="1" applyProtection="1">
      <protection locked="0"/>
    </xf>
    <xf numFmtId="0" fontId="2" fillId="2" borderId="5" xfId="2" applyFill="1" applyBorder="1" applyProtection="1">
      <protection locked="0"/>
    </xf>
    <xf numFmtId="0" fontId="2" fillId="2" borderId="7" xfId="2" applyFill="1" applyBorder="1" applyAlignment="1" applyProtection="1">
      <alignment horizontal="center"/>
      <protection locked="0"/>
    </xf>
    <xf numFmtId="0" fontId="2" fillId="2" borderId="7" xfId="2" applyFill="1" applyBorder="1" applyProtection="1">
      <protection locked="0"/>
    </xf>
    <xf numFmtId="0" fontId="2" fillId="2" borderId="2" xfId="2" applyFill="1" applyBorder="1" applyAlignment="1" applyProtection="1">
      <alignment horizontal="center"/>
      <protection locked="0"/>
    </xf>
    <xf numFmtId="0" fontId="2" fillId="2" borderId="2" xfId="2" applyFill="1" applyBorder="1" applyProtection="1">
      <protection locked="0"/>
    </xf>
    <xf numFmtId="0" fontId="2" fillId="2" borderId="8" xfId="2" applyFill="1" applyBorder="1" applyAlignment="1" applyProtection="1">
      <alignment horizontal="center"/>
      <protection locked="0"/>
    </xf>
    <xf numFmtId="0" fontId="2" fillId="2" borderId="8" xfId="2" applyFill="1" applyBorder="1" applyProtection="1">
      <protection locked="0"/>
    </xf>
    <xf numFmtId="0" fontId="2" fillId="3" borderId="1" xfId="2" applyFill="1" applyBorder="1" applyAlignment="1" applyProtection="1">
      <alignment horizontal="right"/>
      <protection locked="0"/>
    </xf>
    <xf numFmtId="173" fontId="2" fillId="3" borderId="1" xfId="2" applyNumberFormat="1" applyFill="1" applyBorder="1" applyAlignment="1" applyProtection="1">
      <alignment horizontal="center"/>
      <protection locked="0"/>
    </xf>
    <xf numFmtId="4" fontId="2" fillId="3" borderId="1" xfId="2" applyNumberFormat="1" applyFill="1" applyBorder="1" applyProtection="1">
      <protection locked="0"/>
    </xf>
    <xf numFmtId="0" fontId="2" fillId="2" borderId="9" xfId="2" applyFill="1" applyBorder="1" applyProtection="1">
      <protection locked="0"/>
    </xf>
    <xf numFmtId="0" fontId="2" fillId="2" borderId="10" xfId="2" applyFill="1" applyBorder="1" applyProtection="1">
      <protection locked="0"/>
    </xf>
    <xf numFmtId="0" fontId="2" fillId="2" borderId="11" xfId="2" applyFill="1" applyBorder="1" applyProtection="1">
      <protection locked="0"/>
    </xf>
    <xf numFmtId="0" fontId="2" fillId="2" borderId="6" xfId="2" applyFill="1" applyBorder="1" applyProtection="1">
      <protection locked="0"/>
    </xf>
    <xf numFmtId="0" fontId="2" fillId="2" borderId="6" xfId="2" applyFill="1" applyBorder="1" applyAlignment="1" applyProtection="1">
      <alignment horizontal="center"/>
      <protection locked="0"/>
    </xf>
    <xf numFmtId="4" fontId="5" fillId="2" borderId="12" xfId="2" applyNumberFormat="1" applyFont="1" applyFill="1" applyBorder="1" applyProtection="1">
      <protection locked="0"/>
    </xf>
    <xf numFmtId="4" fontId="5" fillId="5" borderId="13" xfId="2" applyNumberFormat="1" applyFont="1" applyFill="1" applyBorder="1" applyProtection="1">
      <protection locked="0"/>
    </xf>
    <xf numFmtId="0" fontId="8" fillId="2" borderId="0" xfId="5" applyFont="1" applyFill="1" applyBorder="1" applyProtection="1">
      <protection locked="0"/>
    </xf>
    <xf numFmtId="0" fontId="2" fillId="3" borderId="0" xfId="6" applyFill="1" applyBorder="1" applyAlignment="1" applyProtection="1">
      <alignment horizontal="left" indent="2"/>
      <protection locked="0"/>
    </xf>
    <xf numFmtId="14" fontId="2" fillId="2" borderId="0" xfId="6" applyNumberFormat="1" applyFill="1" applyBorder="1" applyProtection="1">
      <protection locked="0"/>
    </xf>
    <xf numFmtId="169" fontId="2" fillId="3" borderId="1" xfId="4" applyNumberFormat="1" applyFill="1" applyBorder="1" applyAlignment="1" applyProtection="1">
      <alignment horizontal="right"/>
      <protection locked="0"/>
    </xf>
    <xf numFmtId="164" fontId="2" fillId="5" borderId="0" xfId="4" applyNumberFormat="1" applyFill="1" applyBorder="1" applyProtection="1">
      <protection locked="0"/>
    </xf>
    <xf numFmtId="165" fontId="5" fillId="5" borderId="5" xfId="4" applyNumberFormat="1" applyFont="1" applyFill="1" applyBorder="1" applyProtection="1">
      <protection locked="0"/>
    </xf>
    <xf numFmtId="165" fontId="5" fillId="2" borderId="0" xfId="4" applyNumberFormat="1" applyFont="1" applyFill="1" applyBorder="1" applyProtection="1">
      <protection locked="0"/>
    </xf>
    <xf numFmtId="165" fontId="2" fillId="2" borderId="0" xfId="4" applyNumberFormat="1" applyFill="1" applyBorder="1" applyProtection="1">
      <protection locked="0"/>
    </xf>
    <xf numFmtId="0" fontId="2" fillId="3" borderId="1" xfId="4" applyNumberFormat="1" applyFill="1" applyBorder="1" applyAlignment="1" applyProtection="1">
      <alignment horizontal="right"/>
      <protection locked="0"/>
    </xf>
    <xf numFmtId="165" fontId="5" fillId="5" borderId="6" xfId="4" applyNumberFormat="1" applyFont="1" applyFill="1" applyBorder="1" applyProtection="1">
      <protection locked="0"/>
    </xf>
    <xf numFmtId="49" fontId="2" fillId="2" borderId="0" xfId="2" applyNumberFormat="1" applyFill="1" applyProtection="1">
      <protection locked="0"/>
    </xf>
    <xf numFmtId="49" fontId="11" fillId="2" borderId="0" xfId="6" applyNumberFormat="1" applyFont="1" applyFill="1" applyBorder="1" applyAlignment="1" applyProtection="1">
      <protection locked="0"/>
    </xf>
    <xf numFmtId="0" fontId="11" fillId="2" borderId="0" xfId="6" applyNumberFormat="1" applyFont="1" applyFill="1" applyBorder="1" applyAlignment="1" applyProtection="1">
      <protection locked="0"/>
    </xf>
    <xf numFmtId="49" fontId="8" fillId="2" borderId="0" xfId="5" applyNumberFormat="1" applyFont="1" applyFill="1" applyBorder="1" applyAlignment="1" applyProtection="1">
      <protection locked="0"/>
    </xf>
    <xf numFmtId="0" fontId="2" fillId="2" borderId="0" xfId="5" applyNumberFormat="1" applyFont="1" applyFill="1" applyBorder="1" applyAlignment="1" applyProtection="1">
      <protection locked="0"/>
    </xf>
    <xf numFmtId="49" fontId="11" fillId="2" borderId="0" xfId="6" applyNumberFormat="1" applyFont="1" applyFill="1" applyBorder="1" applyAlignment="1" applyProtection="1">
      <alignment horizontal="left" indent="1"/>
      <protection locked="0"/>
    </xf>
    <xf numFmtId="14" fontId="11" fillId="3" borderId="14" xfId="10" applyNumberFormat="1" applyFont="1" applyFill="1" applyBorder="1" applyAlignment="1" applyProtection="1">
      <protection locked="0"/>
    </xf>
    <xf numFmtId="0" fontId="6" fillId="2" borderId="0" xfId="2" applyFont="1" applyFill="1" applyAlignment="1" applyProtection="1">
      <alignment horizontal="right"/>
      <protection locked="0"/>
    </xf>
    <xf numFmtId="174" fontId="6" fillId="2" borderId="0" xfId="10" applyFont="1" applyFill="1" applyBorder="1" applyAlignment="1" applyProtection="1">
      <alignment horizontal="center"/>
      <protection locked="0"/>
    </xf>
    <xf numFmtId="0" fontId="9" fillId="2" borderId="0" xfId="2" applyFont="1" applyFill="1" applyAlignment="1" applyProtection="1">
      <alignment horizontal="left"/>
      <protection locked="0"/>
    </xf>
    <xf numFmtId="49" fontId="5" fillId="2" borderId="0" xfId="7" applyNumberFormat="1" applyFill="1" applyBorder="1" applyAlignment="1" applyProtection="1">
      <protection locked="0"/>
    </xf>
    <xf numFmtId="0" fontId="11" fillId="2" borderId="0" xfId="7" applyNumberFormat="1" applyFont="1" applyFill="1" applyBorder="1" applyAlignment="1" applyProtection="1">
      <protection locked="0"/>
    </xf>
    <xf numFmtId="175" fontId="11" fillId="2" borderId="0" xfId="6" applyNumberFormat="1" applyFont="1" applyFill="1" applyBorder="1" applyAlignment="1" applyProtection="1">
      <protection locked="0"/>
    </xf>
    <xf numFmtId="176" fontId="11" fillId="3" borderId="14" xfId="10" applyNumberFormat="1" applyFont="1" applyFill="1" applyBorder="1" applyAlignment="1" applyProtection="1">
      <protection locked="0"/>
    </xf>
    <xf numFmtId="0" fontId="11" fillId="2" borderId="0" xfId="11" applyNumberFormat="1" applyFont="1" applyFill="1" applyBorder="1" applyProtection="1">
      <protection locked="0"/>
    </xf>
    <xf numFmtId="49" fontId="11" fillId="2" borderId="0" xfId="6" quotePrefix="1" applyNumberFormat="1" applyFont="1" applyFill="1" applyBorder="1" applyAlignment="1" applyProtection="1">
      <alignment horizontal="left" indent="1"/>
      <protection locked="0"/>
    </xf>
    <xf numFmtId="178" fontId="11" fillId="3" borderId="14" xfId="11" applyNumberFormat="1" applyFont="1" applyFill="1" applyBorder="1" applyAlignment="1" applyProtection="1">
      <alignment horizontal="right"/>
      <protection locked="0"/>
    </xf>
    <xf numFmtId="176" fontId="11" fillId="5" borderId="0" xfId="11" applyNumberFormat="1" applyFont="1" applyFill="1" applyBorder="1" applyAlignment="1" applyProtection="1">
      <alignment horizontal="right"/>
      <protection locked="0"/>
    </xf>
    <xf numFmtId="176" fontId="11" fillId="5" borderId="0" xfId="11" applyNumberFormat="1" applyFont="1" applyFill="1" applyBorder="1" applyProtection="1">
      <protection locked="0"/>
    </xf>
    <xf numFmtId="176" fontId="11" fillId="3" borderId="14" xfId="11" applyNumberFormat="1" applyFont="1" applyFill="1" applyBorder="1" applyProtection="1">
      <protection locked="0"/>
    </xf>
    <xf numFmtId="49" fontId="11" fillId="2" borderId="0" xfId="7" applyNumberFormat="1" applyFont="1" applyFill="1" applyBorder="1" applyAlignment="1" applyProtection="1">
      <protection locked="0"/>
    </xf>
    <xf numFmtId="1" fontId="2" fillId="3" borderId="14" xfId="2" applyNumberFormat="1" applyFill="1" applyBorder="1" applyAlignment="1" applyProtection="1">
      <alignment horizontal="right" indent="1"/>
      <protection locked="0"/>
    </xf>
    <xf numFmtId="49" fontId="11" fillId="2" borderId="0" xfId="6" applyNumberFormat="1" applyFont="1" applyFill="1" applyBorder="1" applyAlignment="1" applyProtection="1">
      <alignment horizontal="left" indent="2"/>
      <protection locked="0"/>
    </xf>
    <xf numFmtId="49" fontId="11" fillId="2" borderId="0" xfId="6" quotePrefix="1" applyNumberFormat="1" applyFont="1" applyFill="1" applyBorder="1" applyAlignment="1" applyProtection="1">
      <alignment horizontal="left" indent="2"/>
      <protection locked="0"/>
    </xf>
    <xf numFmtId="174" fontId="11" fillId="5" borderId="0" xfId="11" applyNumberFormat="1" applyFont="1" applyFill="1" applyBorder="1" applyAlignment="1" applyProtection="1">
      <alignment horizontal="right"/>
      <protection locked="0"/>
    </xf>
    <xf numFmtId="0" fontId="11" fillId="2" borderId="0" xfId="6" applyFont="1" applyFill="1" applyAlignment="1" applyProtection="1">
      <alignment horizontal="left" indent="2"/>
      <protection locked="0"/>
    </xf>
    <xf numFmtId="179" fontId="11" fillId="3" borderId="1" xfId="11" applyNumberFormat="1" applyFont="1" applyFill="1" applyBorder="1" applyAlignment="1" applyProtection="1">
      <alignment horizontal="right"/>
      <protection locked="0"/>
    </xf>
    <xf numFmtId="174" fontId="11" fillId="5" borderId="0" xfId="11" applyNumberFormat="1" applyFont="1" applyFill="1" applyBorder="1" applyProtection="1">
      <protection locked="0"/>
    </xf>
    <xf numFmtId="176" fontId="11" fillId="3" borderId="1" xfId="11" applyNumberFormat="1" applyFont="1" applyFill="1" applyBorder="1" applyProtection="1">
      <protection locked="0"/>
    </xf>
    <xf numFmtId="174" fontId="11" fillId="3" borderId="14" xfId="11" applyNumberFormat="1" applyFont="1" applyFill="1" applyBorder="1" applyProtection="1">
      <protection locked="0"/>
    </xf>
    <xf numFmtId="176" fontId="11" fillId="3" borderId="1" xfId="6" applyNumberFormat="1" applyFont="1" applyFill="1" applyBorder="1" applyAlignment="1" applyProtection="1">
      <protection locked="0"/>
    </xf>
    <xf numFmtId="176" fontId="11" fillId="2" borderId="0" xfId="11" applyNumberFormat="1" applyFont="1" applyFill="1" applyBorder="1" applyProtection="1">
      <protection locked="0"/>
    </xf>
    <xf numFmtId="0" fontId="2" fillId="3" borderId="14" xfId="2" applyFill="1" applyBorder="1" applyAlignment="1" applyProtection="1">
      <alignment horizontal="right" indent="1" shrinkToFit="1"/>
      <protection locked="0"/>
    </xf>
    <xf numFmtId="15" fontId="11" fillId="2" borderId="0" xfId="6" applyNumberFormat="1" applyFont="1" applyFill="1" applyBorder="1" applyAlignment="1" applyProtection="1">
      <alignment horizontal="left" indent="2"/>
      <protection locked="0"/>
    </xf>
    <xf numFmtId="0" fontId="2" fillId="3" borderId="14" xfId="2" applyFill="1" applyBorder="1" applyAlignment="1" applyProtection="1">
      <alignment horizontal="right" indent="1"/>
      <protection locked="0"/>
    </xf>
    <xf numFmtId="3" fontId="11" fillId="2" borderId="0" xfId="12" applyNumberFormat="1" applyFont="1" applyFill="1" applyBorder="1" applyAlignment="1" applyProtection="1">
      <alignment horizontal="right"/>
      <protection locked="0"/>
    </xf>
    <xf numFmtId="181" fontId="2" fillId="2" borderId="0" xfId="2" applyNumberFormat="1" applyFill="1" applyProtection="1">
      <protection locked="0"/>
    </xf>
    <xf numFmtId="176" fontId="11" fillId="2" borderId="16" xfId="11" applyNumberFormat="1" applyFont="1" applyFill="1" applyBorder="1" applyProtection="1">
      <protection locked="0"/>
    </xf>
    <xf numFmtId="176" fontId="5" fillId="5" borderId="16" xfId="11" applyNumberFormat="1" applyFont="1" applyFill="1" applyBorder="1" applyProtection="1">
      <protection locked="0"/>
    </xf>
    <xf numFmtId="176" fontId="5" fillId="5" borderId="17" xfId="11" applyNumberFormat="1" applyFont="1" applyFill="1" applyBorder="1" applyProtection="1">
      <protection locked="0"/>
    </xf>
    <xf numFmtId="182" fontId="2" fillId="3" borderId="1" xfId="2" applyNumberFormat="1" applyFill="1" applyBorder="1" applyAlignment="1" applyProtection="1">
      <alignment horizontal="center"/>
      <protection locked="0"/>
    </xf>
    <xf numFmtId="0" fontId="2" fillId="3" borderId="0" xfId="6" applyFill="1" applyBorder="1" applyAlignment="1" applyProtection="1">
      <alignment horizontal="left" indent="1"/>
      <protection locked="0"/>
    </xf>
    <xf numFmtId="0" fontId="2" fillId="3" borderId="1" xfId="4" applyNumberFormat="1" applyFill="1" applyBorder="1" applyAlignment="1" applyProtection="1">
      <alignment horizontal="center"/>
      <protection locked="0"/>
    </xf>
    <xf numFmtId="183" fontId="2" fillId="3" borderId="1" xfId="4" applyNumberFormat="1" applyFill="1" applyBorder="1" applyProtection="1">
      <protection locked="0"/>
    </xf>
    <xf numFmtId="170" fontId="2" fillId="3" borderId="1" xfId="4" applyNumberFormat="1" applyFill="1" applyBorder="1" applyAlignment="1" applyProtection="1">
      <alignment horizontal="right"/>
      <protection locked="0"/>
    </xf>
    <xf numFmtId="164" fontId="2" fillId="3" borderId="1" xfId="4" applyNumberFormat="1" applyFill="1" applyBorder="1" applyProtection="1">
      <protection locked="0"/>
    </xf>
    <xf numFmtId="165" fontId="2" fillId="5" borderId="4" xfId="4" applyNumberFormat="1" applyFill="1" applyBorder="1" applyProtection="1">
      <protection locked="0"/>
    </xf>
    <xf numFmtId="179" fontId="2" fillId="3" borderId="1" xfId="4" applyNumberFormat="1" applyFill="1" applyBorder="1" applyAlignment="1" applyProtection="1">
      <alignment horizontal="right"/>
      <protection locked="0"/>
    </xf>
    <xf numFmtId="165" fontId="2" fillId="5" borderId="18" xfId="4" applyNumberFormat="1" applyFill="1" applyBorder="1" applyAlignment="1" applyProtection="1">
      <alignment horizontal="right"/>
      <protection locked="0"/>
    </xf>
    <xf numFmtId="0" fontId="2" fillId="2" borderId="0" xfId="6" applyFill="1" applyBorder="1" applyAlignment="1" applyProtection="1">
      <alignment horizontal="left" indent="1"/>
      <protection locked="0"/>
    </xf>
    <xf numFmtId="171" fontId="2" fillId="2" borderId="0" xfId="4" applyNumberFormat="1" applyFill="1" applyBorder="1" applyProtection="1">
      <protection locked="0"/>
    </xf>
    <xf numFmtId="0" fontId="9" fillId="2" borderId="0" xfId="6" applyFont="1" applyFill="1" applyAlignment="1" applyProtection="1">
      <alignment horizontal="left" indent="1"/>
      <protection locked="0"/>
    </xf>
    <xf numFmtId="0" fontId="2" fillId="2" borderId="0" xfId="6" applyFill="1" applyAlignment="1" applyProtection="1">
      <alignment horizontal="center"/>
      <protection locked="0"/>
    </xf>
    <xf numFmtId="0" fontId="0" fillId="2" borderId="0" xfId="0" applyFill="1"/>
    <xf numFmtId="44" fontId="15" fillId="3" borderId="1" xfId="1" applyFont="1" applyFill="1" applyBorder="1" applyProtection="1">
      <protection locked="0"/>
    </xf>
    <xf numFmtId="44" fontId="14" fillId="5" borderId="0" xfId="0" applyNumberFormat="1" applyFont="1" applyFill="1" applyProtection="1">
      <protection locked="0"/>
    </xf>
    <xf numFmtId="0" fontId="12" fillId="2" borderId="0" xfId="0" applyFont="1" applyFill="1" applyProtection="1">
      <protection locked="0"/>
    </xf>
    <xf numFmtId="44" fontId="15" fillId="2" borderId="0" xfId="1" applyFont="1" applyFill="1" applyProtection="1">
      <protection locked="0"/>
    </xf>
    <xf numFmtId="0" fontId="15" fillId="2" borderId="0" xfId="0" applyFont="1" applyFill="1" applyProtection="1">
      <protection locked="0"/>
    </xf>
    <xf numFmtId="0" fontId="11" fillId="2" borderId="0" xfId="0" applyFont="1" applyFill="1" applyAlignment="1" applyProtection="1">
      <alignment horizontal="left"/>
      <protection locked="0"/>
    </xf>
    <xf numFmtId="165" fontId="2" fillId="5" borderId="0" xfId="9" applyNumberFormat="1" applyFill="1" applyBorder="1" applyProtection="1">
      <protection locked="0"/>
    </xf>
    <xf numFmtId="0" fontId="2" fillId="3" borderId="1" xfId="6" applyFill="1" applyBorder="1" applyProtection="1">
      <protection locked="0"/>
    </xf>
    <xf numFmtId="165" fontId="5" fillId="5" borderId="5" xfId="9" applyNumberFormat="1" applyFont="1" applyFill="1" applyBorder="1" applyProtection="1">
      <protection locked="0"/>
    </xf>
    <xf numFmtId="49" fontId="5" fillId="2" borderId="0" xfId="7" applyNumberFormat="1" applyFill="1" applyProtection="1">
      <protection locked="0"/>
    </xf>
    <xf numFmtId="49" fontId="2" fillId="2" borderId="0" xfId="6" applyNumberFormat="1" applyFill="1" applyProtection="1">
      <protection locked="0"/>
    </xf>
    <xf numFmtId="49" fontId="2" fillId="2" borderId="0" xfId="6" applyNumberFormat="1" applyFill="1" applyAlignment="1" applyProtection="1">
      <alignment horizontal="left" indent="1"/>
      <protection locked="0"/>
    </xf>
    <xf numFmtId="49" fontId="5" fillId="2" borderId="0" xfId="6" applyNumberFormat="1" applyFont="1" applyFill="1" applyProtection="1">
      <protection locked="0"/>
    </xf>
    <xf numFmtId="49" fontId="2" fillId="2" borderId="0" xfId="6" quotePrefix="1" applyNumberFormat="1" applyFill="1" applyAlignment="1" applyProtection="1">
      <alignment horizontal="left" indent="2"/>
      <protection locked="0"/>
    </xf>
    <xf numFmtId="49" fontId="2" fillId="2" borderId="0" xfId="6" applyNumberFormat="1" applyFill="1" applyAlignment="1" applyProtection="1">
      <alignment horizontal="left" indent="2"/>
      <protection locked="0"/>
    </xf>
    <xf numFmtId="49" fontId="2" fillId="2" borderId="0" xfId="2" applyNumberFormat="1" applyFill="1" applyAlignment="1" applyProtection="1">
      <alignment horizontal="left" indent="2"/>
      <protection locked="0"/>
    </xf>
    <xf numFmtId="15" fontId="2" fillId="2" borderId="0" xfId="2" applyNumberFormat="1" applyFill="1" applyProtection="1">
      <protection locked="0"/>
    </xf>
    <xf numFmtId="49" fontId="2" fillId="2" borderId="0" xfId="2" applyNumberFormat="1" applyFill="1" applyAlignment="1" applyProtection="1">
      <alignment horizontal="left" indent="1"/>
      <protection locked="0"/>
    </xf>
    <xf numFmtId="49" fontId="8" fillId="2" borderId="0" xfId="5" applyNumberFormat="1" applyFont="1" applyFill="1" applyProtection="1">
      <protection locked="0"/>
    </xf>
    <xf numFmtId="0" fontId="5" fillId="2" borderId="0" xfId="7" applyFill="1" applyBorder="1" applyProtection="1">
      <protection locked="0"/>
    </xf>
    <xf numFmtId="0" fontId="6" fillId="2" borderId="0" xfId="2" applyFont="1" applyFill="1" applyAlignment="1" applyProtection="1">
      <alignment horizontal="left" vertical="top" wrapText="1"/>
      <protection locked="0"/>
    </xf>
    <xf numFmtId="0" fontId="4"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44" fontId="10" fillId="2" borderId="0" xfId="8" applyNumberFormat="1" applyFill="1" applyAlignment="1" applyProtection="1">
      <alignment horizontal="center" vertical="center" wrapText="1"/>
    </xf>
    <xf numFmtId="0" fontId="11" fillId="2" borderId="0" xfId="0" applyFont="1" applyFill="1" applyAlignment="1" applyProtection="1">
      <alignment horizontal="left" vertical="top"/>
      <protection locked="0"/>
    </xf>
    <xf numFmtId="0" fontId="10" fillId="2" borderId="0" xfId="8" quotePrefix="1" applyFill="1" applyProtection="1">
      <protection locked="0"/>
    </xf>
    <xf numFmtId="0" fontId="2" fillId="8" borderId="0" xfId="2" applyFill="1" applyProtection="1">
      <protection locked="0"/>
    </xf>
    <xf numFmtId="0" fontId="5" fillId="0" borderId="0" xfId="2" applyFont="1" applyFill="1" applyAlignment="1" applyProtection="1">
      <alignment horizontal="left" vertical="top" wrapText="1"/>
      <protection locked="0"/>
    </xf>
    <xf numFmtId="0" fontId="2" fillId="0" borderId="0" xfId="2" applyFill="1" applyProtection="1">
      <protection locked="0"/>
    </xf>
    <xf numFmtId="171" fontId="2" fillId="0" borderId="0" xfId="2" applyNumberFormat="1" applyFill="1" applyAlignment="1" applyProtection="1">
      <alignment horizontal="right"/>
      <protection locked="0"/>
    </xf>
    <xf numFmtId="172" fontId="2" fillId="0" borderId="0" xfId="2" applyNumberFormat="1" applyFill="1" applyProtection="1">
      <protection locked="0"/>
    </xf>
    <xf numFmtId="172" fontId="5" fillId="0" borderId="0" xfId="2" applyNumberFormat="1" applyFont="1" applyFill="1" applyBorder="1" applyProtection="1">
      <protection locked="0"/>
    </xf>
    <xf numFmtId="0" fontId="2" fillId="0" borderId="0" xfId="7" applyFont="1" applyFill="1" applyBorder="1" applyProtection="1">
      <protection locked="0"/>
    </xf>
    <xf numFmtId="171" fontId="2" fillId="0" borderId="0" xfId="2" applyNumberFormat="1" applyFill="1" applyProtection="1">
      <protection locked="0"/>
    </xf>
    <xf numFmtId="0" fontId="2" fillId="0" borderId="0" xfId="7" applyFont="1" applyFill="1" applyProtection="1">
      <protection locked="0"/>
    </xf>
    <xf numFmtId="172" fontId="2" fillId="0" borderId="0" xfId="2" applyNumberFormat="1" applyFill="1" applyBorder="1" applyProtection="1">
      <protection locked="0"/>
    </xf>
    <xf numFmtId="164" fontId="5" fillId="0" borderId="0" xfId="4" applyNumberFormat="1" applyFont="1" applyFill="1" applyBorder="1" applyProtection="1">
      <protection locked="0"/>
    </xf>
    <xf numFmtId="0" fontId="0" fillId="0" borderId="0" xfId="0" applyFill="1"/>
  </cellXfs>
  <cellStyles count="13">
    <cellStyle name="Fett, 10" xfId="7" xr:uid="{505A93DF-8693-4137-9C14-6C4A5BF21F56}"/>
    <cellStyle name="Fett, unterstrichen, 12" xfId="5" xr:uid="{6993418E-941E-4681-923D-64903180B63B}"/>
    <cellStyle name="Komma 2" xfId="12" xr:uid="{B16BAC6B-3BDE-479D-84F1-098484B21B1B}"/>
    <cellStyle name="Link" xfId="8" builtinId="8"/>
    <cellStyle name="Muster grau m. Pünktchen" xfId="9" xr:uid="{5E259FD1-9FA4-47B7-A37B-4A8EB0EFC291}"/>
    <cellStyle name="Muster grau m. Pünktchen 2" xfId="11" xr:uid="{BAA150B6-B9F9-44C1-BD1D-58D7F700B1D6}"/>
    <cellStyle name="Muster grau m. Pünktchen 3" xfId="4" xr:uid="{3DAF1B22-0658-4261-852E-93B0CC9EBB78}"/>
    <cellStyle name="Standard" xfId="0" builtinId="0"/>
    <cellStyle name="Standard 2" xfId="2" xr:uid="{AB807341-387F-4F18-BDF1-1C148CCBF0E0}"/>
    <cellStyle name="Standard, 10" xfId="6" xr:uid="{1F23C653-F53F-47ED-918E-42062D5B771E}"/>
    <cellStyle name="Währung" xfId="1" builtinId="4"/>
    <cellStyle name="Währung 2" xfId="3" xr:uid="{9A6C8F0D-0763-41C1-BC8E-E5E231699AA5}"/>
    <cellStyle name="Währung 3" xfId="10" xr:uid="{3F30A00C-4055-4E0A-8F64-D3287DE79777}"/>
  </cellStyles>
  <dxfs count="5">
    <dxf>
      <font>
        <b/>
        <i val="0"/>
        <condense val="0"/>
        <extend val="0"/>
        <color indexed="9"/>
      </font>
      <fill>
        <patternFill>
          <bgColor indexed="47"/>
        </patternFill>
      </fill>
    </dxf>
    <dxf>
      <font>
        <b/>
        <i val="0"/>
        <condense val="0"/>
        <extend val="0"/>
        <color indexed="9"/>
      </font>
      <fill>
        <patternFill>
          <bgColor indexed="47"/>
        </patternFill>
      </fill>
    </dxf>
    <dxf>
      <font>
        <b/>
        <i val="0"/>
        <condense val="0"/>
        <extend val="0"/>
        <color indexed="9"/>
      </font>
      <fill>
        <patternFill>
          <bgColor indexed="47"/>
        </patternFill>
      </fill>
    </dxf>
    <dxf>
      <font>
        <b/>
        <i val="0"/>
        <condense val="0"/>
        <extend val="0"/>
        <color indexed="9"/>
      </font>
      <fill>
        <patternFill>
          <bgColor indexed="47"/>
        </patternFill>
      </fill>
    </dxf>
    <dxf>
      <font>
        <b/>
        <i val="0"/>
        <condense val="0"/>
        <extend val="0"/>
        <color indexed="9"/>
      </font>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179616</xdr:colOff>
      <xdr:row>0</xdr:row>
      <xdr:rowOff>163287</xdr:rowOff>
    </xdr:from>
    <xdr:to>
      <xdr:col>0</xdr:col>
      <xdr:colOff>982438</xdr:colOff>
      <xdr:row>5</xdr:row>
      <xdr:rowOff>13609</xdr:rowOff>
    </xdr:to>
    <xdr:pic>
      <xdr:nvPicPr>
        <xdr:cNvPr id="4" name="Grafik 3">
          <a:extLst>
            <a:ext uri="{FF2B5EF4-FFF2-40B4-BE49-F238E27FC236}">
              <a16:creationId xmlns:a16="http://schemas.microsoft.com/office/drawing/2014/main" id="{313D5880-9323-D128-6F58-6DAB7A43E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616" y="163287"/>
          <a:ext cx="802822" cy="802822"/>
        </a:xfrm>
        <a:prstGeom prst="round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file\user$\USERDIRS\j.sierl.D0010486\Downloads\Studenten-Werbungskosten.xlsx" TargetMode="External"/><Relationship Id="rId1" Type="http://schemas.openxmlformats.org/officeDocument/2006/relationships/externalLinkPath" Target="Studenten-Werbungskost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mmdaten &amp; Hinweise"/>
      <sheetName val="Arbeitszimmer"/>
      <sheetName val="Bewerbungskosten"/>
      <sheetName val="Computer"/>
      <sheetName val="Doppelte Haushaltsführung"/>
      <sheetName val="Fachliteratur"/>
      <sheetName val="Fortbildungskosten"/>
      <sheetName val="Geringwertige Wirtschaftsgüter"/>
      <sheetName val="Reisekosten"/>
      <sheetName val="Schuldzinsen"/>
      <sheetName val="Telekommunikationskosten"/>
      <sheetName val="Umzugskosten"/>
    </sheetNames>
    <sheetDataSet>
      <sheetData sheetId="0">
        <row r="17">
          <cell r="B17">
            <v>2018</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image" Target="../media/image2.png"/></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D47FC-6E65-4504-8CFE-F3E31C38F478}">
  <dimension ref="A1:S27"/>
  <sheetViews>
    <sheetView showGridLines="0" tabSelected="1" zoomScale="85" zoomScaleNormal="85" workbookViewId="0">
      <selection activeCell="G1" sqref="G1:G1048576"/>
    </sheetView>
  </sheetViews>
  <sheetFormatPr baseColWidth="10" defaultRowHeight="14.4" x14ac:dyDescent="0.3"/>
  <cols>
    <col min="1" max="1" width="47.21875" customWidth="1"/>
    <col min="2" max="2" width="30" customWidth="1"/>
    <col min="3" max="3" width="12.6640625" customWidth="1"/>
  </cols>
  <sheetData>
    <row r="1" spans="1:19" ht="15.6" x14ac:dyDescent="0.3">
      <c r="A1" s="7" t="s">
        <v>0</v>
      </c>
      <c r="B1" s="7"/>
      <c r="C1" s="7"/>
    </row>
    <row r="2" spans="1:19" x14ac:dyDescent="0.3">
      <c r="A2" s="1"/>
      <c r="B2" s="1"/>
      <c r="C2" s="1"/>
    </row>
    <row r="3" spans="1:19" x14ac:dyDescent="0.3">
      <c r="A3" s="1" t="s">
        <v>1</v>
      </c>
      <c r="B3" s="2"/>
      <c r="C3" s="1"/>
    </row>
    <row r="4" spans="1:19" x14ac:dyDescent="0.3">
      <c r="A4" s="8" t="s">
        <v>2</v>
      </c>
      <c r="B4" s="8"/>
      <c r="C4" s="1"/>
    </row>
    <row r="5" spans="1:19" x14ac:dyDescent="0.3">
      <c r="A5" s="196" t="s">
        <v>3</v>
      </c>
      <c r="B5" s="196"/>
      <c r="C5" s="1"/>
    </row>
    <row r="6" spans="1:19" ht="14.4" customHeight="1" x14ac:dyDescent="0.3">
      <c r="A6" s="1"/>
      <c r="B6" s="1"/>
      <c r="C6" s="1"/>
    </row>
    <row r="7" spans="1:19" x14ac:dyDescent="0.3">
      <c r="A7" s="1"/>
      <c r="B7" s="1"/>
      <c r="C7" s="1"/>
    </row>
    <row r="8" spans="1:19" x14ac:dyDescent="0.3">
      <c r="A8" s="1" t="s">
        <v>4</v>
      </c>
      <c r="B8" s="5"/>
      <c r="C8" s="1"/>
    </row>
    <row r="9" spans="1:19" x14ac:dyDescent="0.3">
      <c r="A9" s="8" t="s">
        <v>5</v>
      </c>
      <c r="B9" s="1"/>
      <c r="C9" s="1"/>
    </row>
    <row r="10" spans="1:19" x14ac:dyDescent="0.3">
      <c r="A10" s="1"/>
      <c r="B10" s="1"/>
      <c r="C10" s="1"/>
    </row>
    <row r="11" spans="1:19" x14ac:dyDescent="0.3">
      <c r="A11" s="1"/>
      <c r="B11" s="1"/>
      <c r="C11" s="1"/>
    </row>
    <row r="12" spans="1:19" ht="15.6" x14ac:dyDescent="0.3">
      <c r="A12" s="7" t="s">
        <v>254</v>
      </c>
      <c r="B12" s="7" t="s">
        <v>277</v>
      </c>
      <c r="C12" s="7"/>
    </row>
    <row r="13" spans="1:19" x14ac:dyDescent="0.3">
      <c r="A13" s="1"/>
      <c r="B13" s="1"/>
      <c r="C13" s="1"/>
    </row>
    <row r="14" spans="1:19" x14ac:dyDescent="0.3">
      <c r="A14" s="1" t="s">
        <v>272</v>
      </c>
      <c r="B14" s="201" t="s">
        <v>255</v>
      </c>
      <c r="C14" s="202" t="s">
        <v>278</v>
      </c>
      <c r="S14" t="s">
        <v>278</v>
      </c>
    </row>
    <row r="15" spans="1:19" x14ac:dyDescent="0.3">
      <c r="A15" s="1" t="s">
        <v>273</v>
      </c>
      <c r="B15" s="201" t="s">
        <v>256</v>
      </c>
      <c r="C15" s="2"/>
      <c r="S15" t="s">
        <v>191</v>
      </c>
    </row>
    <row r="16" spans="1:19" x14ac:dyDescent="0.3">
      <c r="A16" s="1" t="s">
        <v>274</v>
      </c>
      <c r="B16" s="201" t="s">
        <v>263</v>
      </c>
      <c r="C16" s="2"/>
    </row>
    <row r="17" spans="1:3" x14ac:dyDescent="0.3">
      <c r="A17" s="1" t="s">
        <v>275</v>
      </c>
      <c r="B17" s="201" t="s">
        <v>264</v>
      </c>
      <c r="C17" s="2"/>
    </row>
    <row r="18" spans="1:3" x14ac:dyDescent="0.3">
      <c r="A18" s="1" t="s">
        <v>257</v>
      </c>
      <c r="B18" s="201" t="s">
        <v>265</v>
      </c>
      <c r="C18" s="2"/>
    </row>
    <row r="19" spans="1:3" x14ac:dyDescent="0.3">
      <c r="A19" s="1" t="s">
        <v>258</v>
      </c>
      <c r="B19" s="201" t="s">
        <v>266</v>
      </c>
      <c r="C19" s="2"/>
    </row>
    <row r="20" spans="1:3" x14ac:dyDescent="0.3">
      <c r="A20" s="1" t="s">
        <v>259</v>
      </c>
      <c r="B20" s="201" t="s">
        <v>267</v>
      </c>
      <c r="C20" s="2"/>
    </row>
    <row r="21" spans="1:3" x14ac:dyDescent="0.3">
      <c r="A21" s="1" t="s">
        <v>260</v>
      </c>
      <c r="B21" s="201" t="s">
        <v>268</v>
      </c>
      <c r="C21" s="2"/>
    </row>
    <row r="22" spans="1:3" x14ac:dyDescent="0.3">
      <c r="A22" s="1" t="s">
        <v>261</v>
      </c>
      <c r="B22" s="201" t="s">
        <v>269</v>
      </c>
      <c r="C22" s="2"/>
    </row>
    <row r="23" spans="1:3" x14ac:dyDescent="0.3">
      <c r="A23" s="1" t="s">
        <v>262</v>
      </c>
      <c r="B23" s="201" t="s">
        <v>276</v>
      </c>
      <c r="C23" s="2"/>
    </row>
    <row r="24" spans="1:3" x14ac:dyDescent="0.3">
      <c r="A24" s="1"/>
      <c r="B24" s="1"/>
      <c r="C24" s="1"/>
    </row>
    <row r="25" spans="1:3" ht="15.6" x14ac:dyDescent="0.3">
      <c r="A25" s="7" t="s">
        <v>10</v>
      </c>
      <c r="B25" s="7"/>
      <c r="C25" s="7"/>
    </row>
    <row r="26" spans="1:3" ht="165.6" customHeight="1" x14ac:dyDescent="0.3">
      <c r="A26" s="197" t="s">
        <v>11</v>
      </c>
      <c r="B26" s="197"/>
      <c r="C26" s="1"/>
    </row>
    <row r="27" spans="1:3" x14ac:dyDescent="0.3">
      <c r="A27" s="1"/>
      <c r="B27" s="1"/>
      <c r="C27" s="1"/>
    </row>
  </sheetData>
  <mergeCells count="2">
    <mergeCell ref="A5:B5"/>
    <mergeCell ref="A26:B26"/>
  </mergeCells>
  <phoneticPr fontId="16" type="noConversion"/>
  <dataValidations count="1">
    <dataValidation type="list" allowBlank="1" showInputMessage="1" showErrorMessage="1" sqref="C15:C23" xr:uid="{88906A7A-1602-4ED6-BA62-4E8BCB0E3B78}">
      <formula1>$S$14:$S$15</formula1>
    </dataValidation>
  </dataValidations>
  <hyperlinks>
    <hyperlink ref="B15" location="'STEP 2 (Pauschalen)'!A1" display="'STEP 2 (Pauschalen)'!A1" xr:uid="{E1B82DF7-B357-4F34-A0DB-8BF88318D3BF}"/>
    <hyperlink ref="B16" location="'STEP 3 (Reisekosten)'!A1" display="'STEP 3 (Reisekosten)'!A1" xr:uid="{37076C66-5907-4234-B3E8-17DF662C7DFF}"/>
    <hyperlink ref="B17" location="'STEP 4 (Umzug)'!A1" display="'STEP 4 (Umzug)'!A1" xr:uid="{71BA4022-3D22-4BD6-B9E3-E62E4EA8D659}"/>
    <hyperlink ref="B18" location="'STEP 5 (Arbeitszimmer)'!A1" display="'STEP 5 (Arbeitszimmer)'!A1" xr:uid="{FED0B0C2-6563-4EDD-8064-053DC58E3A23}"/>
    <hyperlink ref="B19" location="'STEP 6 (Bewerbungskosten)'!A1" display="'STEP 6 (Bewerbungskosten)'!A1" xr:uid="{4C793AA3-6FC1-4DD8-B8CF-D77D0B9CA41B}"/>
    <hyperlink ref="B20" location="'STEP 7 (Doppelte Haushaltsf.)'!A1" display="'STEP 7 (Doppelte Haushaltsf.)'!A1" xr:uid="{1DF2D7CB-17EB-45A8-AF81-4F4786444EF5}"/>
    <hyperlink ref="B21" location="'STEP 8 (Schuldzinsen)'!A1" display="'STEP 8 (Schuldzinsen)'!A1" xr:uid="{88FEB9A5-59E3-4737-B23A-4FEEA87A68BB}"/>
    <hyperlink ref="B22" location="'STEP 9 (Fortbildungskosten)'!A1" display="'STEP 9 (Fortbildungskosten)'!A1" xr:uid="{1C03B9A1-C32B-4552-BC4B-F2EC7CD31588}"/>
    <hyperlink ref="B23" location="'STEP 10 (Wirtschaftsgüter) '!A1" display="'STEP 10 (Wirtschaftsgüter) '!A1" xr:uid="{16DB41EC-5E01-4214-99F0-ED902193D9D5}"/>
    <hyperlink ref="B14" location="'STEP 1 (Stammdaten)'!A1" display="'STEP 1 (Stammdaten)'!A1" xr:uid="{ED69B04F-7EFD-4228-BA62-1F3FD5893DF5}"/>
  </hyperlinks>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794B-93AD-4467-8683-BBC5E62AD5BC}">
  <dimension ref="A1:D60"/>
  <sheetViews>
    <sheetView showGridLines="0" topLeftCell="A40" zoomScale="85" zoomScaleNormal="85" workbookViewId="0">
      <selection activeCell="C13" sqref="C13"/>
    </sheetView>
  </sheetViews>
  <sheetFormatPr baseColWidth="10" defaultRowHeight="14.4" x14ac:dyDescent="0.3"/>
  <cols>
    <col min="1" max="1" width="57.44140625" customWidth="1"/>
    <col min="2" max="2" width="16.6640625" customWidth="1"/>
    <col min="3" max="3" width="14.88671875" customWidth="1"/>
  </cols>
  <sheetData>
    <row r="1" spans="1:4"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1"/>
    </row>
    <row r="2" spans="1:4" x14ac:dyDescent="0.3">
      <c r="A2" s="186" t="s">
        <v>147</v>
      </c>
      <c r="B2" s="13"/>
      <c r="C2" s="77"/>
      <c r="D2" s="1"/>
    </row>
    <row r="3" spans="1:4" x14ac:dyDescent="0.3">
      <c r="A3" s="194" t="s">
        <v>233</v>
      </c>
      <c r="B3" s="10"/>
      <c r="C3" s="112"/>
      <c r="D3" s="1"/>
    </row>
    <row r="4" spans="1:4" x14ac:dyDescent="0.3">
      <c r="A4" s="186"/>
      <c r="B4" s="13"/>
      <c r="C4" s="77"/>
      <c r="D4" s="1"/>
    </row>
    <row r="5" spans="1:4" x14ac:dyDescent="0.3">
      <c r="A5" s="186" t="s">
        <v>13</v>
      </c>
      <c r="B5" s="13"/>
      <c r="C5" s="77"/>
      <c r="D5" s="1"/>
    </row>
    <row r="6" spans="1:4" x14ac:dyDescent="0.3">
      <c r="A6" s="186"/>
      <c r="B6" s="13"/>
      <c r="C6" s="77"/>
      <c r="D6" s="1"/>
    </row>
    <row r="7" spans="1:4" x14ac:dyDescent="0.3">
      <c r="A7" s="185" t="s">
        <v>234</v>
      </c>
      <c r="B7" s="14"/>
      <c r="C7" s="195"/>
      <c r="D7" s="1"/>
    </row>
    <row r="8" spans="1:4" x14ac:dyDescent="0.3">
      <c r="A8" s="186"/>
      <c r="B8" s="13"/>
      <c r="C8" s="77"/>
      <c r="D8" s="1"/>
    </row>
    <row r="9" spans="1:4" x14ac:dyDescent="0.3">
      <c r="A9" s="187" t="s">
        <v>235</v>
      </c>
      <c r="B9" s="33">
        <v>0</v>
      </c>
      <c r="C9" s="44"/>
      <c r="D9" s="1"/>
    </row>
    <row r="10" spans="1:4" x14ac:dyDescent="0.3">
      <c r="A10" s="187" t="s">
        <v>236</v>
      </c>
      <c r="B10" s="34">
        <v>0</v>
      </c>
      <c r="C10" s="44"/>
      <c r="D10" s="1"/>
    </row>
    <row r="11" spans="1:4" ht="30.75" customHeight="1" x14ac:dyDescent="0.3">
      <c r="A11" s="187" t="s">
        <v>226</v>
      </c>
      <c r="B11" s="34">
        <v>0</v>
      </c>
      <c r="C11" s="44"/>
      <c r="D11" s="1"/>
    </row>
    <row r="12" spans="1:4" x14ac:dyDescent="0.3">
      <c r="A12" s="187" t="s">
        <v>237</v>
      </c>
      <c r="B12" s="34">
        <v>0</v>
      </c>
      <c r="C12" s="44"/>
      <c r="D12" s="1"/>
    </row>
    <row r="13" spans="1:4" x14ac:dyDescent="0.3">
      <c r="A13" s="187" t="s">
        <v>238</v>
      </c>
      <c r="B13" s="34">
        <v>0</v>
      </c>
      <c r="C13" s="44"/>
      <c r="D13" s="1"/>
    </row>
    <row r="14" spans="1:4" x14ac:dyDescent="0.3">
      <c r="A14" s="187" t="s">
        <v>239</v>
      </c>
      <c r="B14" s="34">
        <v>0</v>
      </c>
      <c r="C14" s="44"/>
      <c r="D14" s="1"/>
    </row>
    <row r="15" spans="1:4" x14ac:dyDescent="0.3">
      <c r="A15" s="187" t="s">
        <v>240</v>
      </c>
      <c r="B15" s="34">
        <v>0</v>
      </c>
      <c r="C15" s="44"/>
      <c r="D15" s="1"/>
    </row>
    <row r="16" spans="1:4" x14ac:dyDescent="0.3">
      <c r="A16" s="187" t="s">
        <v>241</v>
      </c>
      <c r="B16" s="34">
        <v>0</v>
      </c>
      <c r="C16" s="44"/>
      <c r="D16" s="1"/>
    </row>
    <row r="17" spans="1:4" x14ac:dyDescent="0.3">
      <c r="A17" s="187" t="s">
        <v>27</v>
      </c>
      <c r="B17" s="34">
        <v>0</v>
      </c>
      <c r="C17" s="44"/>
      <c r="D17" s="1"/>
    </row>
    <row r="18" spans="1:4" x14ac:dyDescent="0.3">
      <c r="A18" s="193"/>
      <c r="B18" s="1"/>
      <c r="C18" s="44"/>
      <c r="D18" s="1"/>
    </row>
    <row r="19" spans="1:4" x14ac:dyDescent="0.3">
      <c r="A19" s="193" t="s">
        <v>242</v>
      </c>
      <c r="B19" s="1"/>
      <c r="C19" s="182">
        <f>SUM(B9:B18)</f>
        <v>0</v>
      </c>
      <c r="D19" s="1"/>
    </row>
    <row r="20" spans="1:4" x14ac:dyDescent="0.3">
      <c r="A20" s="122"/>
      <c r="B20" s="1"/>
      <c r="C20" s="44"/>
      <c r="D20" s="1"/>
    </row>
    <row r="21" spans="1:4" x14ac:dyDescent="0.3">
      <c r="A21" s="185" t="s">
        <v>155</v>
      </c>
      <c r="B21" s="14"/>
      <c r="C21" s="44"/>
      <c r="D21" s="1"/>
    </row>
    <row r="22" spans="1:4" x14ac:dyDescent="0.3">
      <c r="A22" s="186"/>
      <c r="B22" s="13"/>
      <c r="C22" s="44"/>
      <c r="D22" s="1"/>
    </row>
    <row r="23" spans="1:4" x14ac:dyDescent="0.3">
      <c r="A23" s="187" t="s">
        <v>61</v>
      </c>
      <c r="B23" s="13"/>
      <c r="C23" s="44"/>
      <c r="D23" s="1"/>
    </row>
    <row r="24" spans="1:4" x14ac:dyDescent="0.3">
      <c r="A24" s="190" t="s">
        <v>62</v>
      </c>
      <c r="B24" s="13"/>
      <c r="C24" s="36"/>
      <c r="D24" s="1"/>
    </row>
    <row r="25" spans="1:4" x14ac:dyDescent="0.3">
      <c r="A25" s="190" t="s">
        <v>134</v>
      </c>
      <c r="B25" s="13"/>
      <c r="C25" s="44"/>
      <c r="D25" s="1"/>
    </row>
    <row r="26" spans="1:4" x14ac:dyDescent="0.3">
      <c r="A26" s="189" t="s">
        <v>64</v>
      </c>
      <c r="B26" s="37">
        <v>0</v>
      </c>
      <c r="C26" s="44"/>
      <c r="D26" s="1"/>
    </row>
    <row r="27" spans="1:4" x14ac:dyDescent="0.3">
      <c r="A27" s="189" t="s">
        <v>65</v>
      </c>
      <c r="B27" s="37">
        <v>0</v>
      </c>
      <c r="C27" s="44"/>
      <c r="D27" s="1"/>
    </row>
    <row r="28" spans="1:4" x14ac:dyDescent="0.3">
      <c r="A28" s="190" t="s">
        <v>66</v>
      </c>
      <c r="B28" s="38">
        <f>IF(ISNUMBER(B26),0.3,IF(ISNUMBER(B27),0.2,0))</f>
        <v>0.3</v>
      </c>
      <c r="C28" s="44"/>
      <c r="D28" s="1"/>
    </row>
    <row r="29" spans="1:4" x14ac:dyDescent="0.3">
      <c r="A29" s="189" t="s">
        <v>243</v>
      </c>
      <c r="B29" s="192"/>
      <c r="C29" s="35">
        <f>IF(ISNUMBER(B26),B26*B28,B27*B28)</f>
        <v>0</v>
      </c>
      <c r="D29" s="1"/>
    </row>
    <row r="30" spans="1:4" x14ac:dyDescent="0.3">
      <c r="A30" s="187"/>
      <c r="B30" s="1"/>
      <c r="C30" s="44"/>
      <c r="D30" s="1"/>
    </row>
    <row r="31" spans="1:4" x14ac:dyDescent="0.3">
      <c r="A31" s="191" t="s">
        <v>68</v>
      </c>
      <c r="B31" s="1"/>
      <c r="C31" s="36"/>
      <c r="D31" s="1"/>
    </row>
    <row r="32" spans="1:4" x14ac:dyDescent="0.3">
      <c r="A32" s="191" t="s">
        <v>69</v>
      </c>
      <c r="B32" s="1"/>
      <c r="C32" s="44"/>
      <c r="D32" s="1"/>
    </row>
    <row r="33" spans="1:4" x14ac:dyDescent="0.3">
      <c r="A33" s="122"/>
      <c r="B33" s="1"/>
      <c r="C33" s="44"/>
      <c r="D33" s="1"/>
    </row>
    <row r="34" spans="1:4" x14ac:dyDescent="0.3">
      <c r="A34" s="187" t="s">
        <v>159</v>
      </c>
      <c r="B34" s="13"/>
      <c r="C34" s="44"/>
      <c r="D34" s="1"/>
    </row>
    <row r="35" spans="1:4" x14ac:dyDescent="0.3">
      <c r="A35" s="190" t="s">
        <v>72</v>
      </c>
      <c r="B35" s="39"/>
      <c r="C35" s="44"/>
      <c r="D35" s="1"/>
    </row>
    <row r="36" spans="1:4" x14ac:dyDescent="0.3">
      <c r="A36" s="190" t="s">
        <v>73</v>
      </c>
      <c r="B36" s="39"/>
      <c r="C36" s="44"/>
      <c r="D36" s="1"/>
    </row>
    <row r="37" spans="1:4" x14ac:dyDescent="0.3">
      <c r="A37" s="190" t="s">
        <v>74</v>
      </c>
      <c r="B37" s="39"/>
      <c r="C37" s="44"/>
      <c r="D37" s="1"/>
    </row>
    <row r="38" spans="1:4" x14ac:dyDescent="0.3">
      <c r="A38" s="190"/>
      <c r="B38" s="35">
        <f>35:35*12+36:36*12+37:37*24</f>
        <v>0</v>
      </c>
      <c r="C38" s="44"/>
      <c r="D38" s="1"/>
    </row>
    <row r="39" spans="1:4" x14ac:dyDescent="0.3">
      <c r="A39" s="190" t="s">
        <v>75</v>
      </c>
      <c r="B39" s="40"/>
      <c r="C39" s="52"/>
      <c r="D39" s="1"/>
    </row>
    <row r="40" spans="1:4" x14ac:dyDescent="0.3">
      <c r="A40" s="189" t="s">
        <v>243</v>
      </c>
      <c r="B40" s="1"/>
      <c r="C40" s="182">
        <f>B38-B39</f>
        <v>0</v>
      </c>
      <c r="D40" s="1"/>
    </row>
    <row r="41" spans="1:4" x14ac:dyDescent="0.3">
      <c r="A41" s="187"/>
      <c r="B41" s="1"/>
      <c r="C41" s="44"/>
      <c r="D41" s="1"/>
    </row>
    <row r="42" spans="1:4" x14ac:dyDescent="0.3">
      <c r="A42" s="187" t="s">
        <v>244</v>
      </c>
      <c r="B42" s="13"/>
      <c r="C42" s="36"/>
      <c r="D42" s="1"/>
    </row>
    <row r="43" spans="1:4" x14ac:dyDescent="0.3">
      <c r="A43" s="187"/>
      <c r="B43" s="13"/>
      <c r="C43" s="44"/>
      <c r="D43" s="1"/>
    </row>
    <row r="44" spans="1:4" x14ac:dyDescent="0.3">
      <c r="A44" s="187" t="s">
        <v>77</v>
      </c>
      <c r="B44" s="13"/>
      <c r="C44" s="36"/>
      <c r="D44" s="1"/>
    </row>
    <row r="45" spans="1:4" x14ac:dyDescent="0.3">
      <c r="A45" s="186"/>
      <c r="B45" s="13"/>
      <c r="C45" s="44"/>
      <c r="D45" s="1"/>
    </row>
    <row r="46" spans="1:4" x14ac:dyDescent="0.3">
      <c r="A46" s="188" t="s">
        <v>245</v>
      </c>
      <c r="B46" s="13"/>
      <c r="C46" s="44"/>
      <c r="D46" s="1"/>
    </row>
    <row r="47" spans="1:4" x14ac:dyDescent="0.3">
      <c r="A47" s="186"/>
      <c r="B47" s="13"/>
      <c r="C47" s="44"/>
      <c r="D47" s="1"/>
    </row>
    <row r="48" spans="1:4" x14ac:dyDescent="0.3">
      <c r="A48" s="187" t="s">
        <v>246</v>
      </c>
      <c r="B48" s="183"/>
      <c r="C48" s="44"/>
      <c r="D48" s="1"/>
    </row>
    <row r="49" spans="1:4" x14ac:dyDescent="0.3">
      <c r="A49" s="187" t="s">
        <v>247</v>
      </c>
      <c r="B49" s="183"/>
      <c r="C49" s="44"/>
      <c r="D49" s="1"/>
    </row>
    <row r="50" spans="1:4" x14ac:dyDescent="0.3">
      <c r="A50" s="187" t="s">
        <v>76</v>
      </c>
      <c r="B50" s="13"/>
      <c r="C50" s="35">
        <f>(B48*B49)*0.3</f>
        <v>0</v>
      </c>
      <c r="D50" s="1"/>
    </row>
    <row r="51" spans="1:4" x14ac:dyDescent="0.3">
      <c r="A51" s="186"/>
      <c r="B51" s="13"/>
      <c r="C51" s="44"/>
      <c r="D51" s="1"/>
    </row>
    <row r="52" spans="1:4" x14ac:dyDescent="0.3">
      <c r="A52" s="185" t="s">
        <v>248</v>
      </c>
      <c r="B52" s="14"/>
      <c r="C52" s="36"/>
      <c r="D52" s="1"/>
    </row>
    <row r="53" spans="1:4" x14ac:dyDescent="0.3">
      <c r="A53" s="187" t="s">
        <v>249</v>
      </c>
      <c r="B53" s="13"/>
      <c r="C53" s="44"/>
      <c r="D53" s="1"/>
    </row>
    <row r="54" spans="1:4" x14ac:dyDescent="0.3">
      <c r="A54" s="186"/>
      <c r="B54" s="13"/>
      <c r="C54" s="44"/>
      <c r="D54" s="1"/>
    </row>
    <row r="55" spans="1:4" x14ac:dyDescent="0.3">
      <c r="A55" s="185" t="s">
        <v>250</v>
      </c>
      <c r="B55" s="14"/>
      <c r="C55" s="184">
        <f>SUM(C9:C54)</f>
        <v>0</v>
      </c>
      <c r="D55" s="1"/>
    </row>
    <row r="56" spans="1:4" x14ac:dyDescent="0.3">
      <c r="A56" s="186"/>
      <c r="B56" s="13"/>
      <c r="C56" s="44"/>
      <c r="D56" s="1"/>
    </row>
    <row r="57" spans="1:4" x14ac:dyDescent="0.3">
      <c r="A57" s="186" t="s">
        <v>79</v>
      </c>
      <c r="B57" s="77"/>
      <c r="C57" s="36"/>
      <c r="D57" s="1"/>
    </row>
    <row r="58" spans="1:4" x14ac:dyDescent="0.3">
      <c r="A58" s="186"/>
      <c r="B58" s="13"/>
      <c r="C58" s="44"/>
      <c r="D58" s="1"/>
    </row>
    <row r="59" spans="1:4" ht="15" thickBot="1" x14ac:dyDescent="0.35">
      <c r="A59" s="185" t="s">
        <v>251</v>
      </c>
      <c r="B59" s="14"/>
      <c r="C59" s="42">
        <f>MAX(0,C55-C57)</f>
        <v>0</v>
      </c>
      <c r="D59" s="1"/>
    </row>
    <row r="60" spans="1:4" ht="15" thickTop="1" x14ac:dyDescent="0.3">
      <c r="A60" s="122"/>
      <c r="B60" s="1"/>
      <c r="C60" s="1"/>
      <c r="D60" s="1"/>
    </row>
  </sheetData>
  <mergeCells count="1">
    <mergeCell ref="A1:C1"/>
  </mergeCells>
  <conditionalFormatting sqref="B27">
    <cfRule type="expression" dxfId="0" priority="1" stopIfTrue="1">
      <formula>AND(ISNUMBER($B$26),$B$26&gt;0)</formula>
    </cfRule>
  </conditionalFormatting>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EA52A-C38B-4CC3-8940-EAB7BE109E0C}">
  <dimension ref="A1:J67"/>
  <sheetViews>
    <sheetView showGridLines="0" zoomScale="85" zoomScaleNormal="85" workbookViewId="0">
      <selection activeCell="F5" sqref="F5"/>
    </sheetView>
  </sheetViews>
  <sheetFormatPr baseColWidth="10" defaultRowHeight="14.4" x14ac:dyDescent="0.3"/>
  <cols>
    <col min="1" max="1" width="57.44140625" customWidth="1"/>
    <col min="2" max="2" width="16.6640625" customWidth="1"/>
    <col min="5" max="5" width="11.109375" customWidth="1"/>
    <col min="6" max="6" width="53.33203125" customWidth="1"/>
    <col min="7" max="7" width="15.44140625" customWidth="1"/>
    <col min="8" max="8" width="15.5546875" customWidth="1"/>
    <col min="9" max="9" width="25" customWidth="1"/>
  </cols>
  <sheetData>
    <row r="1" spans="1:10"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57"/>
      <c r="E1" s="198" t="str">
        <f>TEXT('STEP 1 (Stammdaten)'!$B$9,"")&amp; " / "&amp;TEXT('STEP 1 (Stammdaten)'!$B$11,"")&amp; " / Anlage zur Einkommensteuererklärung " &amp;TEXT('STEP 1 (Stammdaten)'!$B$13,"0")</f>
        <v>Lea Lange / 10 100 11111 / Anlage zur Einkommensteuererklärung 2024</v>
      </c>
      <c r="F1" s="198"/>
      <c r="G1" s="198"/>
      <c r="H1" s="1"/>
      <c r="I1" s="1"/>
      <c r="J1" s="1"/>
    </row>
    <row r="2" spans="1:10" x14ac:dyDescent="0.3">
      <c r="A2" s="57"/>
      <c r="B2" s="57"/>
      <c r="C2" s="65"/>
      <c r="D2" s="57"/>
      <c r="E2" s="1"/>
      <c r="F2" s="1"/>
      <c r="G2" s="1"/>
      <c r="H2" s="1"/>
      <c r="I2" s="1"/>
      <c r="J2" s="1"/>
    </row>
    <row r="3" spans="1:10" x14ac:dyDescent="0.3">
      <c r="A3" s="67" t="str">
        <f>IF('[1]Stammdaten &amp; Hinweise'!$B$17&gt;2016,"Computer, Tablet (&gt; 952 € brutto)","Computer, Tablet (&gt; 487 € brutto)")</f>
        <v>Computer, Tablet (&gt; 952 € brutto)</v>
      </c>
      <c r="B3" s="199"/>
      <c r="C3" s="199"/>
      <c r="D3" s="200"/>
      <c r="E3" s="92" t="str">
        <f>IF('[1]Stammdaten &amp; Hinweise'!$B$17&gt;2016,"Geringwertige Wirtschaftsgüter (GWG) bis 952 EUR brutto","Geringwertige Wirtschaftsgüter (GWG) bis 487 EUR brutto")</f>
        <v>Geringwertige Wirtschaftsgüter (GWG) bis 952 EUR brutto</v>
      </c>
      <c r="F3" s="1"/>
      <c r="G3" s="93"/>
      <c r="H3" s="1"/>
      <c r="I3" s="1"/>
      <c r="J3" s="1"/>
    </row>
    <row r="4" spans="1:10" x14ac:dyDescent="0.3">
      <c r="A4" s="57"/>
      <c r="B4" s="199"/>
      <c r="C4" s="199"/>
      <c r="D4" s="200"/>
      <c r="E4" s="92"/>
      <c r="F4" s="1"/>
      <c r="G4" s="93"/>
      <c r="H4" s="1"/>
      <c r="I4" s="1"/>
      <c r="J4" s="1"/>
    </row>
    <row r="5" spans="1:10" x14ac:dyDescent="0.3">
      <c r="A5" s="57"/>
      <c r="B5" s="57"/>
      <c r="C5" s="65"/>
      <c r="D5" s="57"/>
      <c r="E5" s="92"/>
      <c r="F5" s="1"/>
      <c r="G5" s="93"/>
      <c r="H5" s="1"/>
      <c r="I5" s="1"/>
      <c r="J5" s="1"/>
    </row>
    <row r="6" spans="1:10" x14ac:dyDescent="0.3">
      <c r="A6" s="68" t="s">
        <v>81</v>
      </c>
      <c r="B6" s="57"/>
      <c r="C6" s="65"/>
      <c r="D6" s="57"/>
      <c r="E6" s="94" t="s">
        <v>13</v>
      </c>
      <c r="F6" s="1"/>
      <c r="G6" s="93"/>
      <c r="H6" s="1"/>
      <c r="I6" s="1"/>
      <c r="J6" s="1"/>
    </row>
    <row r="7" spans="1:10" x14ac:dyDescent="0.3">
      <c r="A7" s="57"/>
      <c r="B7" s="57"/>
      <c r="C7" s="65"/>
      <c r="D7" s="57"/>
      <c r="E7" s="92"/>
      <c r="F7" s="1"/>
      <c r="G7" s="93"/>
      <c r="H7" s="1"/>
      <c r="I7" s="95"/>
      <c r="J7" s="1"/>
    </row>
    <row r="8" spans="1:10" x14ac:dyDescent="0.3">
      <c r="A8" s="57" t="s">
        <v>82</v>
      </c>
      <c r="B8" s="57"/>
      <c r="C8" s="58">
        <v>43160</v>
      </c>
      <c r="D8" s="57"/>
      <c r="E8" s="96"/>
      <c r="F8" s="97"/>
      <c r="G8" s="96" t="s">
        <v>119</v>
      </c>
      <c r="H8" s="96" t="s">
        <v>120</v>
      </c>
      <c r="I8" s="98" t="s">
        <v>121</v>
      </c>
      <c r="J8" s="1"/>
    </row>
    <row r="9" spans="1:10" x14ac:dyDescent="0.3">
      <c r="A9" s="57" t="s">
        <v>83</v>
      </c>
      <c r="B9" s="57"/>
      <c r="C9" s="59">
        <v>1399</v>
      </c>
      <c r="D9" s="57"/>
      <c r="E9" s="98"/>
      <c r="F9" s="99"/>
      <c r="G9" s="98" t="s">
        <v>122</v>
      </c>
      <c r="H9" s="98" t="s">
        <v>123</v>
      </c>
      <c r="I9" s="98" t="s">
        <v>124</v>
      </c>
      <c r="J9" s="1"/>
    </row>
    <row r="10" spans="1:10" x14ac:dyDescent="0.3">
      <c r="A10" s="57" t="s">
        <v>84</v>
      </c>
      <c r="B10" s="181"/>
      <c r="C10" s="60" t="s">
        <v>85</v>
      </c>
      <c r="D10" s="57"/>
      <c r="E10" s="100" t="s">
        <v>125</v>
      </c>
      <c r="F10" s="101" t="s">
        <v>126</v>
      </c>
      <c r="G10" s="98"/>
      <c r="H10" s="98"/>
      <c r="I10" s="98" t="s">
        <v>127</v>
      </c>
      <c r="J10" s="1"/>
    </row>
    <row r="11" spans="1:10" ht="30.75" customHeight="1" x14ac:dyDescent="0.3">
      <c r="A11" s="57"/>
      <c r="B11" s="57"/>
      <c r="C11" s="65"/>
      <c r="D11" s="57"/>
      <c r="E11" s="102">
        <v>1</v>
      </c>
      <c r="F11" s="69" t="s">
        <v>128</v>
      </c>
      <c r="G11" s="103">
        <v>45352</v>
      </c>
      <c r="H11" s="104">
        <v>399</v>
      </c>
      <c r="I11" s="104">
        <f>IF(G11&gt;DATE(2016,12,31),IF(H11&lt;952,H11,"Höchstbetrag beachten!"),IF(H11&lt;487,H11,"Höchstbetrag beachten!"))</f>
        <v>399</v>
      </c>
      <c r="J11" s="1"/>
    </row>
    <row r="12" spans="1:10" x14ac:dyDescent="0.3">
      <c r="A12" s="57" t="s">
        <v>86</v>
      </c>
      <c r="B12" s="57"/>
      <c r="C12" s="59">
        <f>C9</f>
        <v>1399</v>
      </c>
      <c r="D12" s="57"/>
      <c r="E12" s="102">
        <v>2</v>
      </c>
      <c r="F12" s="69" t="s">
        <v>128</v>
      </c>
      <c r="G12" s="103">
        <v>45383</v>
      </c>
      <c r="H12" s="104">
        <v>1000</v>
      </c>
      <c r="I12" s="104" t="str">
        <f>IF(G12&gt;DATE(2016,12,31),IF(H12&lt;952,H12,"Höchstbetrag beachten!"),IF(H12&lt;487,H12,"Höchstbetrag beachten!"))</f>
        <v>Höchstbetrag beachten!</v>
      </c>
      <c r="J12" s="1"/>
    </row>
    <row r="13" spans="1:10" x14ac:dyDescent="0.3">
      <c r="A13" s="57"/>
      <c r="B13" s="57"/>
      <c r="C13" s="65"/>
      <c r="D13" s="57"/>
      <c r="E13" s="102"/>
      <c r="F13" s="69"/>
      <c r="G13" s="103"/>
      <c r="H13" s="104"/>
      <c r="I13" s="104">
        <f t="shared" ref="I13:I22" si="0">IF(G13&gt;DATE(2016,12,31),IF(H13&lt;952,H13,"Höchstbetrag beachten!"),IF(H13&lt;487,H13,"Höchstbetrag beachten!"))</f>
        <v>0</v>
      </c>
      <c r="J13" s="1"/>
    </row>
    <row r="14" spans="1:10" x14ac:dyDescent="0.3">
      <c r="A14" s="57" t="s">
        <v>232</v>
      </c>
      <c r="B14" s="66"/>
      <c r="C14" s="61">
        <f>C12/36*10</f>
        <v>388.61111111111114</v>
      </c>
      <c r="D14" s="57"/>
      <c r="E14" s="102"/>
      <c r="F14" s="69"/>
      <c r="G14" s="103"/>
      <c r="H14" s="104"/>
      <c r="I14" s="104">
        <f t="shared" si="0"/>
        <v>0</v>
      </c>
      <c r="J14" s="1"/>
    </row>
    <row r="15" spans="1:10" x14ac:dyDescent="0.3">
      <c r="A15" s="57"/>
      <c r="B15" s="57"/>
      <c r="C15" s="65"/>
      <c r="D15" s="57"/>
      <c r="E15" s="102"/>
      <c r="F15" s="69"/>
      <c r="G15" s="103"/>
      <c r="H15" s="104"/>
      <c r="I15" s="104">
        <f t="shared" si="0"/>
        <v>0</v>
      </c>
      <c r="J15" s="1"/>
    </row>
    <row r="16" spans="1:10" x14ac:dyDescent="0.3">
      <c r="A16" s="57" t="s">
        <v>87</v>
      </c>
      <c r="B16" s="62">
        <v>0.3</v>
      </c>
      <c r="C16" s="63">
        <f>C14*-B16</f>
        <v>-116.58333333333334</v>
      </c>
      <c r="D16" s="57"/>
      <c r="E16" s="102"/>
      <c r="F16" s="69"/>
      <c r="G16" s="103"/>
      <c r="H16" s="104"/>
      <c r="I16" s="104">
        <f t="shared" si="0"/>
        <v>0</v>
      </c>
      <c r="J16" s="1"/>
    </row>
    <row r="17" spans="1:10" x14ac:dyDescent="0.3">
      <c r="A17" s="57"/>
      <c r="B17" s="57"/>
      <c r="C17" s="65"/>
      <c r="D17" s="57"/>
      <c r="E17" s="102"/>
      <c r="F17" s="69"/>
      <c r="G17" s="103"/>
      <c r="H17" s="104"/>
      <c r="I17" s="104">
        <f t="shared" si="0"/>
        <v>0</v>
      </c>
      <c r="J17" s="1"/>
    </row>
    <row r="18" spans="1:10" ht="17.399999999999999" x14ac:dyDescent="0.55000000000000004">
      <c r="A18" s="57" t="s">
        <v>231</v>
      </c>
      <c r="B18" s="57"/>
      <c r="C18" s="64">
        <f>C14+C16</f>
        <v>272.02777777777783</v>
      </c>
      <c r="D18" s="57"/>
      <c r="E18" s="102"/>
      <c r="F18" s="69"/>
      <c r="G18" s="103"/>
      <c r="H18" s="104"/>
      <c r="I18" s="104">
        <f t="shared" si="0"/>
        <v>0</v>
      </c>
      <c r="J18" s="1"/>
    </row>
    <row r="19" spans="1:10" x14ac:dyDescent="0.3">
      <c r="A19" s="57"/>
      <c r="B19" s="57"/>
      <c r="C19" s="65"/>
      <c r="D19" s="57"/>
      <c r="E19" s="102"/>
      <c r="F19" s="69"/>
      <c r="G19" s="103"/>
      <c r="H19" s="104"/>
      <c r="I19" s="104">
        <f t="shared" si="0"/>
        <v>0</v>
      </c>
      <c r="J19" s="1"/>
    </row>
    <row r="20" spans="1:10" x14ac:dyDescent="0.3">
      <c r="A20" s="175"/>
      <c r="B20" s="175"/>
      <c r="C20" s="175"/>
      <c r="D20" s="175"/>
      <c r="E20" s="102"/>
      <c r="F20" s="69"/>
      <c r="G20" s="103"/>
      <c r="H20" s="104"/>
      <c r="I20" s="104">
        <f t="shared" si="0"/>
        <v>0</v>
      </c>
      <c r="J20" s="1"/>
    </row>
    <row r="21" spans="1:10" x14ac:dyDescent="0.3">
      <c r="A21" s="175"/>
      <c r="B21" s="175"/>
      <c r="C21" s="175"/>
      <c r="D21" s="175"/>
      <c r="E21" s="102"/>
      <c r="F21" s="69"/>
      <c r="G21" s="103"/>
      <c r="H21" s="104"/>
      <c r="I21" s="104">
        <f t="shared" si="0"/>
        <v>0</v>
      </c>
      <c r="J21" s="1"/>
    </row>
    <row r="22" spans="1:10" x14ac:dyDescent="0.3">
      <c r="A22" s="175"/>
      <c r="B22" s="175"/>
      <c r="C22" s="175"/>
      <c r="D22" s="175"/>
      <c r="E22" s="102"/>
      <c r="F22" s="69"/>
      <c r="G22" s="103"/>
      <c r="H22" s="104"/>
      <c r="I22" s="104">
        <f t="shared" si="0"/>
        <v>0</v>
      </c>
      <c r="J22" s="1"/>
    </row>
    <row r="23" spans="1:10" x14ac:dyDescent="0.3">
      <c r="A23" s="175"/>
      <c r="B23" s="175"/>
      <c r="C23" s="175"/>
      <c r="D23" s="175"/>
      <c r="E23" s="105"/>
      <c r="F23" s="1"/>
      <c r="G23" s="93"/>
      <c r="H23" s="106"/>
      <c r="I23" s="97"/>
      <c r="J23" s="1"/>
    </row>
    <row r="24" spans="1:10" ht="15" thickBot="1" x14ac:dyDescent="0.35">
      <c r="A24" s="175"/>
      <c r="B24" s="175"/>
      <c r="C24" s="175"/>
      <c r="D24" s="175"/>
      <c r="E24" s="107" t="str">
        <f>IF('[1]Stammdaten &amp; Hinweise'!$B$17&gt;2016,"Aufwendungen für Wirtschaftsgüter bis 952 Euro (brutto) im Wirtschaftsjahr:","Aufwendungen für Wirtschaftsgüter bis 487 Euro (brutto) im Wirtschaftsjahr:")</f>
        <v>Aufwendungen für Wirtschaftsgüter bis 952 Euro (brutto) im Wirtschaftsjahr:</v>
      </c>
      <c r="F24" s="108"/>
      <c r="G24" s="109"/>
      <c r="H24" s="110"/>
      <c r="I24" s="111">
        <f>SUM(I11:I22)</f>
        <v>399</v>
      </c>
      <c r="J24" s="1"/>
    </row>
    <row r="25" spans="1:10" ht="15" thickTop="1" x14ac:dyDescent="0.3">
      <c r="A25" s="175"/>
      <c r="B25" s="175"/>
      <c r="C25" s="175"/>
      <c r="D25" s="175"/>
      <c r="E25" s="1"/>
      <c r="F25" s="1"/>
      <c r="G25" s="1"/>
      <c r="H25" s="1"/>
      <c r="I25" s="1"/>
      <c r="J25" s="1"/>
    </row>
    <row r="26" spans="1:10" x14ac:dyDescent="0.3">
      <c r="A26" s="175"/>
      <c r="B26" s="175"/>
      <c r="C26" s="175"/>
      <c r="D26" s="175"/>
      <c r="E26" s="1"/>
      <c r="F26" s="1"/>
      <c r="G26" s="1"/>
      <c r="H26" s="1"/>
      <c r="I26" s="1"/>
      <c r="J26" s="1"/>
    </row>
    <row r="27" spans="1:10" x14ac:dyDescent="0.3">
      <c r="A27" s="175"/>
      <c r="B27" s="175"/>
      <c r="C27" s="175"/>
      <c r="D27" s="175"/>
      <c r="E27" s="175"/>
      <c r="F27" s="175"/>
      <c r="G27" s="175"/>
      <c r="H27" s="175"/>
      <c r="I27" s="175"/>
      <c r="J27" s="175"/>
    </row>
    <row r="28" spans="1:10" x14ac:dyDescent="0.3">
      <c r="A28" s="175"/>
      <c r="B28" s="175"/>
      <c r="C28" s="175"/>
      <c r="D28" s="175"/>
      <c r="E28" s="175"/>
      <c r="F28" s="175"/>
      <c r="G28" s="175"/>
      <c r="H28" s="175"/>
      <c r="I28" s="175"/>
      <c r="J28" s="175"/>
    </row>
    <row r="29" spans="1:10" x14ac:dyDescent="0.3">
      <c r="A29" s="175"/>
      <c r="B29" s="175"/>
      <c r="C29" s="175"/>
      <c r="D29" s="175"/>
      <c r="E29" s="175"/>
      <c r="F29" s="175"/>
      <c r="G29" s="175"/>
      <c r="H29" s="175"/>
      <c r="I29" s="175"/>
      <c r="J29" s="175"/>
    </row>
    <row r="30" spans="1:10" x14ac:dyDescent="0.3">
      <c r="A30" s="175"/>
      <c r="B30" s="175"/>
      <c r="C30" s="175"/>
      <c r="D30" s="175"/>
      <c r="E30" s="175"/>
      <c r="F30" s="175"/>
      <c r="G30" s="175"/>
      <c r="H30" s="175"/>
      <c r="I30" s="175"/>
      <c r="J30" s="175"/>
    </row>
    <row r="31" spans="1:10" x14ac:dyDescent="0.3">
      <c r="A31" s="175"/>
      <c r="B31" s="175"/>
      <c r="C31" s="175"/>
      <c r="D31" s="175"/>
      <c r="E31" s="175"/>
      <c r="F31" s="175"/>
      <c r="G31" s="175"/>
      <c r="H31" s="175"/>
      <c r="I31" s="175"/>
      <c r="J31" s="175"/>
    </row>
    <row r="32" spans="1:10" x14ac:dyDescent="0.3">
      <c r="A32" s="175"/>
      <c r="B32" s="175"/>
      <c r="C32" s="175"/>
      <c r="D32" s="175"/>
      <c r="E32" s="175"/>
      <c r="F32" s="175"/>
      <c r="G32" s="175"/>
      <c r="H32" s="175"/>
      <c r="I32" s="175"/>
      <c r="J32" s="175"/>
    </row>
    <row r="33" spans="1:10" x14ac:dyDescent="0.3">
      <c r="A33" s="175"/>
      <c r="B33" s="175"/>
      <c r="C33" s="175"/>
      <c r="D33" s="175"/>
      <c r="E33" s="175"/>
      <c r="F33" s="175"/>
      <c r="G33" s="175"/>
      <c r="H33" s="175"/>
      <c r="I33" s="175"/>
      <c r="J33" s="175"/>
    </row>
    <row r="34" spans="1:10" x14ac:dyDescent="0.3">
      <c r="A34" s="175"/>
      <c r="B34" s="175"/>
      <c r="C34" s="175"/>
      <c r="D34" s="175"/>
      <c r="E34" s="175"/>
      <c r="F34" s="175"/>
      <c r="G34" s="175"/>
      <c r="H34" s="175"/>
      <c r="I34" s="175"/>
      <c r="J34" s="175"/>
    </row>
    <row r="35" spans="1:10" x14ac:dyDescent="0.3">
      <c r="A35" s="175"/>
      <c r="B35" s="175"/>
      <c r="C35" s="175"/>
      <c r="D35" s="175"/>
      <c r="E35" s="175"/>
      <c r="F35" s="175"/>
      <c r="G35" s="175"/>
      <c r="H35" s="175"/>
      <c r="I35" s="175"/>
      <c r="J35" s="175"/>
    </row>
    <row r="36" spans="1:10" x14ac:dyDescent="0.3">
      <c r="A36" s="175"/>
      <c r="B36" s="175"/>
      <c r="C36" s="175"/>
      <c r="D36" s="175"/>
      <c r="E36" s="175"/>
      <c r="F36" s="175"/>
      <c r="G36" s="175"/>
      <c r="H36" s="175"/>
      <c r="I36" s="175"/>
      <c r="J36" s="175"/>
    </row>
    <row r="37" spans="1:10" x14ac:dyDescent="0.3">
      <c r="A37" s="175"/>
      <c r="B37" s="175"/>
      <c r="C37" s="175"/>
      <c r="D37" s="175"/>
      <c r="E37" s="175"/>
      <c r="F37" s="175"/>
      <c r="G37" s="175"/>
      <c r="H37" s="175"/>
      <c r="I37" s="175"/>
      <c r="J37" s="175"/>
    </row>
    <row r="38" spans="1:10" x14ac:dyDescent="0.3">
      <c r="A38" s="175"/>
      <c r="B38" s="175"/>
      <c r="C38" s="175"/>
      <c r="D38" s="175"/>
      <c r="E38" s="175"/>
      <c r="F38" s="175"/>
      <c r="G38" s="175"/>
      <c r="H38" s="175"/>
      <c r="I38" s="175"/>
      <c r="J38" s="175"/>
    </row>
    <row r="39" spans="1:10" x14ac:dyDescent="0.3">
      <c r="A39" s="175"/>
      <c r="B39" s="175"/>
      <c r="C39" s="175"/>
      <c r="D39" s="175"/>
      <c r="E39" s="175"/>
      <c r="F39" s="175"/>
      <c r="G39" s="175"/>
      <c r="H39" s="175"/>
      <c r="I39" s="175"/>
      <c r="J39" s="175"/>
    </row>
    <row r="40" spans="1:10" x14ac:dyDescent="0.3">
      <c r="A40" s="175"/>
      <c r="B40" s="175"/>
      <c r="C40" s="175"/>
      <c r="D40" s="175"/>
      <c r="E40" s="175"/>
      <c r="F40" s="175"/>
      <c r="G40" s="175"/>
      <c r="H40" s="175"/>
      <c r="I40" s="175"/>
      <c r="J40" s="175"/>
    </row>
    <row r="41" spans="1:10" x14ac:dyDescent="0.3">
      <c r="A41" s="175"/>
      <c r="B41" s="175"/>
      <c r="C41" s="175"/>
      <c r="D41" s="175"/>
      <c r="E41" s="175"/>
      <c r="F41" s="175"/>
      <c r="G41" s="175"/>
      <c r="H41" s="175"/>
      <c r="I41" s="175"/>
      <c r="J41" s="175"/>
    </row>
    <row r="42" spans="1:10" x14ac:dyDescent="0.3">
      <c r="A42" s="175"/>
      <c r="B42" s="175"/>
      <c r="C42" s="175"/>
      <c r="D42" s="175"/>
      <c r="E42" s="175"/>
      <c r="F42" s="175"/>
      <c r="G42" s="175"/>
      <c r="H42" s="175"/>
      <c r="I42" s="175"/>
      <c r="J42" s="175"/>
    </row>
    <row r="43" spans="1:10" x14ac:dyDescent="0.3">
      <c r="A43" s="175"/>
      <c r="B43" s="175"/>
      <c r="C43" s="175"/>
      <c r="D43" s="175"/>
      <c r="E43" s="175"/>
      <c r="F43" s="175"/>
      <c r="G43" s="175"/>
      <c r="H43" s="175"/>
      <c r="I43" s="175"/>
      <c r="J43" s="175"/>
    </row>
    <row r="44" spans="1:10" x14ac:dyDescent="0.3">
      <c r="A44" s="175"/>
      <c r="B44" s="175"/>
      <c r="C44" s="175"/>
      <c r="D44" s="175"/>
      <c r="E44" s="175"/>
      <c r="F44" s="175"/>
      <c r="G44" s="175"/>
      <c r="H44" s="175"/>
      <c r="I44" s="175"/>
      <c r="J44" s="175"/>
    </row>
    <row r="45" spans="1:10" x14ac:dyDescent="0.3">
      <c r="A45" s="175"/>
      <c r="B45" s="175"/>
      <c r="C45" s="175"/>
      <c r="D45" s="175"/>
      <c r="E45" s="175"/>
      <c r="F45" s="175"/>
      <c r="G45" s="175"/>
      <c r="H45" s="175"/>
      <c r="I45" s="175"/>
      <c r="J45" s="175"/>
    </row>
    <row r="46" spans="1:10" x14ac:dyDescent="0.3">
      <c r="A46" s="175"/>
      <c r="B46" s="175"/>
      <c r="C46" s="175"/>
      <c r="D46" s="175"/>
      <c r="E46" s="175"/>
      <c r="F46" s="175"/>
      <c r="G46" s="175"/>
      <c r="H46" s="175"/>
      <c r="I46" s="175"/>
      <c r="J46" s="175"/>
    </row>
    <row r="47" spans="1:10" x14ac:dyDescent="0.3">
      <c r="A47" s="175"/>
      <c r="B47" s="175"/>
      <c r="C47" s="175"/>
      <c r="D47" s="175"/>
      <c r="E47" s="175"/>
      <c r="F47" s="175"/>
      <c r="G47" s="175"/>
      <c r="H47" s="175"/>
      <c r="I47" s="175"/>
      <c r="J47" s="175"/>
    </row>
    <row r="48" spans="1:10" x14ac:dyDescent="0.3">
      <c r="A48" s="175"/>
      <c r="B48" s="175"/>
      <c r="C48" s="175"/>
      <c r="D48" s="175"/>
      <c r="E48" s="175"/>
      <c r="F48" s="175"/>
      <c r="G48" s="175"/>
      <c r="H48" s="175"/>
      <c r="I48" s="175"/>
      <c r="J48" s="175"/>
    </row>
    <row r="49" spans="1:10" x14ac:dyDescent="0.3">
      <c r="A49" s="175"/>
      <c r="B49" s="175"/>
      <c r="C49" s="175"/>
      <c r="D49" s="175"/>
      <c r="E49" s="175"/>
      <c r="F49" s="175"/>
      <c r="G49" s="175"/>
      <c r="H49" s="175"/>
      <c r="I49" s="175"/>
      <c r="J49" s="175"/>
    </row>
    <row r="50" spans="1:10" x14ac:dyDescent="0.3">
      <c r="A50" s="175"/>
      <c r="B50" s="175"/>
      <c r="C50" s="175"/>
      <c r="D50" s="175"/>
      <c r="E50" s="175"/>
      <c r="F50" s="175"/>
      <c r="G50" s="175"/>
      <c r="H50" s="175"/>
      <c r="I50" s="175"/>
      <c r="J50" s="175"/>
    </row>
    <row r="51" spans="1:10" x14ac:dyDescent="0.3">
      <c r="A51" s="175"/>
      <c r="B51" s="175"/>
      <c r="C51" s="175"/>
      <c r="D51" s="175"/>
      <c r="E51" s="175"/>
      <c r="F51" s="175"/>
      <c r="G51" s="175"/>
      <c r="H51" s="175"/>
      <c r="I51" s="175"/>
      <c r="J51" s="175"/>
    </row>
    <row r="52" spans="1:10" x14ac:dyDescent="0.3">
      <c r="A52" s="175"/>
      <c r="B52" s="175"/>
      <c r="C52" s="175"/>
      <c r="D52" s="175"/>
      <c r="E52" s="175"/>
      <c r="F52" s="175"/>
      <c r="G52" s="175"/>
      <c r="H52" s="175"/>
      <c r="I52" s="175"/>
      <c r="J52" s="175"/>
    </row>
    <row r="53" spans="1:10" x14ac:dyDescent="0.3">
      <c r="A53" s="175"/>
      <c r="B53" s="175"/>
      <c r="C53" s="175"/>
      <c r="D53" s="175"/>
      <c r="E53" s="175"/>
      <c r="F53" s="175"/>
      <c r="G53" s="175"/>
      <c r="H53" s="175"/>
      <c r="I53" s="175"/>
      <c r="J53" s="175"/>
    </row>
    <row r="54" spans="1:10" x14ac:dyDescent="0.3">
      <c r="A54" s="175"/>
      <c r="B54" s="175"/>
      <c r="C54" s="175"/>
      <c r="D54" s="175"/>
      <c r="E54" s="175"/>
      <c r="F54" s="175"/>
      <c r="G54" s="175"/>
      <c r="H54" s="175"/>
      <c r="I54" s="175"/>
      <c r="J54" s="175"/>
    </row>
    <row r="55" spans="1:10" x14ac:dyDescent="0.3">
      <c r="A55" s="175"/>
      <c r="B55" s="175"/>
      <c r="C55" s="175"/>
      <c r="D55" s="175"/>
      <c r="E55" s="175"/>
      <c r="F55" s="175"/>
      <c r="G55" s="175"/>
      <c r="H55" s="175"/>
      <c r="I55" s="175"/>
      <c r="J55" s="175"/>
    </row>
    <row r="56" spans="1:10" x14ac:dyDescent="0.3">
      <c r="A56" s="175"/>
      <c r="B56" s="175"/>
      <c r="C56" s="175"/>
      <c r="D56" s="175"/>
      <c r="E56" s="175"/>
      <c r="F56" s="175"/>
      <c r="G56" s="175"/>
      <c r="H56" s="175"/>
      <c r="I56" s="175"/>
      <c r="J56" s="175"/>
    </row>
    <row r="57" spans="1:10" x14ac:dyDescent="0.3">
      <c r="A57" s="175"/>
      <c r="B57" s="175"/>
      <c r="C57" s="175"/>
      <c r="D57" s="175"/>
      <c r="E57" s="175"/>
      <c r="F57" s="175"/>
      <c r="G57" s="175"/>
      <c r="H57" s="175"/>
      <c r="I57" s="175"/>
      <c r="J57" s="175"/>
    </row>
    <row r="58" spans="1:10" x14ac:dyDescent="0.3">
      <c r="A58" s="175"/>
      <c r="B58" s="175"/>
      <c r="C58" s="175"/>
      <c r="D58" s="175"/>
      <c r="E58" s="175"/>
      <c r="F58" s="175"/>
      <c r="G58" s="175"/>
      <c r="H58" s="175"/>
      <c r="I58" s="175"/>
      <c r="J58" s="175"/>
    </row>
    <row r="59" spans="1:10" x14ac:dyDescent="0.3">
      <c r="A59" s="175"/>
      <c r="B59" s="175"/>
      <c r="C59" s="175"/>
      <c r="D59" s="175"/>
      <c r="E59" s="175"/>
      <c r="F59" s="175"/>
      <c r="G59" s="175"/>
      <c r="H59" s="175"/>
      <c r="I59" s="175"/>
      <c r="J59" s="175"/>
    </row>
    <row r="60" spans="1:10" x14ac:dyDescent="0.3">
      <c r="A60" s="175"/>
      <c r="B60" s="175"/>
      <c r="C60" s="175"/>
      <c r="D60" s="175"/>
      <c r="E60" s="175"/>
      <c r="F60" s="175"/>
      <c r="G60" s="175"/>
      <c r="H60" s="175"/>
      <c r="I60" s="175"/>
      <c r="J60" s="175"/>
    </row>
    <row r="61" spans="1:10" x14ac:dyDescent="0.3">
      <c r="A61" s="175"/>
      <c r="B61" s="175"/>
      <c r="C61" s="175"/>
      <c r="D61" s="175"/>
      <c r="E61" s="175"/>
      <c r="F61" s="175"/>
      <c r="G61" s="175"/>
      <c r="H61" s="175"/>
      <c r="I61" s="175"/>
      <c r="J61" s="175"/>
    </row>
    <row r="62" spans="1:10" x14ac:dyDescent="0.3">
      <c r="A62" s="175"/>
      <c r="B62" s="175"/>
      <c r="C62" s="175"/>
      <c r="D62" s="175"/>
      <c r="E62" s="175"/>
      <c r="F62" s="175"/>
      <c r="G62" s="175"/>
      <c r="H62" s="175"/>
      <c r="I62" s="175"/>
      <c r="J62" s="175"/>
    </row>
    <row r="63" spans="1:10" x14ac:dyDescent="0.3">
      <c r="A63" s="175"/>
      <c r="B63" s="175"/>
      <c r="C63" s="175"/>
      <c r="D63" s="175"/>
      <c r="E63" s="175"/>
      <c r="F63" s="175"/>
      <c r="G63" s="175"/>
      <c r="H63" s="175"/>
      <c r="I63" s="175"/>
      <c r="J63" s="175"/>
    </row>
    <row r="64" spans="1:10" x14ac:dyDescent="0.3">
      <c r="A64" s="175"/>
      <c r="B64" s="175"/>
      <c r="C64" s="175"/>
      <c r="D64" s="175"/>
      <c r="E64" s="175"/>
      <c r="F64" s="175"/>
      <c r="G64" s="175"/>
      <c r="H64" s="175"/>
      <c r="I64" s="175"/>
      <c r="J64" s="175"/>
    </row>
    <row r="65" spans="1:10" x14ac:dyDescent="0.3">
      <c r="A65" s="175"/>
      <c r="B65" s="175"/>
      <c r="C65" s="175"/>
      <c r="D65" s="175"/>
      <c r="E65" s="175"/>
      <c r="F65" s="175"/>
      <c r="G65" s="175"/>
      <c r="H65" s="175"/>
      <c r="I65" s="175"/>
      <c r="J65" s="175"/>
    </row>
    <row r="66" spans="1:10" x14ac:dyDescent="0.3">
      <c r="A66" s="175"/>
      <c r="B66" s="175"/>
      <c r="C66" s="175"/>
      <c r="D66" s="175"/>
      <c r="E66" s="175"/>
      <c r="F66" s="175"/>
      <c r="G66" s="175"/>
      <c r="H66" s="175"/>
      <c r="I66" s="175"/>
      <c r="J66" s="175"/>
    </row>
    <row r="67" spans="1:10" x14ac:dyDescent="0.3">
      <c r="A67" s="175"/>
      <c r="B67" s="175"/>
      <c r="C67" s="175"/>
      <c r="D67" s="175"/>
      <c r="E67" s="175"/>
      <c r="F67" s="175"/>
      <c r="G67" s="175"/>
      <c r="H67" s="175"/>
      <c r="I67" s="175"/>
      <c r="J67" s="175"/>
    </row>
  </sheetData>
  <mergeCells count="4">
    <mergeCell ref="A1:C1"/>
    <mergeCell ref="E1:G1"/>
    <mergeCell ref="B3:C4"/>
    <mergeCell ref="D3:D4"/>
  </mergeCells>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53DA-482B-4030-961E-865C3E446BEB}">
  <dimension ref="A7:D17"/>
  <sheetViews>
    <sheetView showGridLines="0" topLeftCell="A2" zoomScale="70" zoomScaleNormal="70" workbookViewId="0">
      <selection activeCell="I16" sqref="I16"/>
    </sheetView>
  </sheetViews>
  <sheetFormatPr baseColWidth="10" defaultRowHeight="14.4" x14ac:dyDescent="0.3"/>
  <cols>
    <col min="1" max="1" width="57.44140625" customWidth="1"/>
    <col min="2" max="2" width="16.6640625" customWidth="1"/>
  </cols>
  <sheetData>
    <row r="7" spans="1:4" ht="15.6" x14ac:dyDescent="0.3">
      <c r="A7" s="7" t="s">
        <v>6</v>
      </c>
      <c r="B7" s="1"/>
      <c r="C7" s="1"/>
      <c r="D7" s="1"/>
    </row>
    <row r="8" spans="1:4" x14ac:dyDescent="0.3">
      <c r="A8" s="1"/>
      <c r="B8" s="1"/>
      <c r="C8" s="1"/>
      <c r="D8" s="1"/>
    </row>
    <row r="9" spans="1:4" x14ac:dyDescent="0.3">
      <c r="A9" s="1" t="s">
        <v>7</v>
      </c>
      <c r="B9" s="2" t="s">
        <v>252</v>
      </c>
      <c r="C9" s="1"/>
      <c r="D9" s="1"/>
    </row>
    <row r="10" spans="1:4" x14ac:dyDescent="0.3">
      <c r="A10" s="1"/>
      <c r="B10" s="1"/>
      <c r="C10" s="1"/>
      <c r="D10" s="1"/>
    </row>
    <row r="11" spans="1:4" x14ac:dyDescent="0.3">
      <c r="A11" s="1" t="s">
        <v>8</v>
      </c>
      <c r="B11" s="2" t="s">
        <v>41</v>
      </c>
      <c r="C11" s="1"/>
      <c r="D11" s="1"/>
    </row>
    <row r="12" spans="1:4" x14ac:dyDescent="0.3">
      <c r="A12" s="1"/>
      <c r="B12" s="1"/>
      <c r="C12" s="1"/>
      <c r="D12" s="1"/>
    </row>
    <row r="13" spans="1:4" ht="26.4" x14ac:dyDescent="0.3">
      <c r="A13" s="3" t="s">
        <v>9</v>
      </c>
      <c r="B13" s="4">
        <v>2024</v>
      </c>
      <c r="C13" s="1"/>
      <c r="D13" s="1"/>
    </row>
    <row r="14" spans="1:4" x14ac:dyDescent="0.3">
      <c r="A14" s="1"/>
      <c r="B14" s="1"/>
      <c r="C14" s="1"/>
      <c r="D14" s="1"/>
    </row>
    <row r="15" spans="1:4" x14ac:dyDescent="0.3">
      <c r="A15" s="1"/>
      <c r="B15" s="1"/>
      <c r="C15" s="1"/>
      <c r="D15" s="1"/>
    </row>
    <row r="17" ht="169.5" customHeight="1" x14ac:dyDescent="0.3"/>
  </sheetData>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drawing r:id="rId2"/>
  <legacyDrawingHF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D00E0-2C1D-445A-911E-98C287A720EB}">
  <dimension ref="A1:I67"/>
  <sheetViews>
    <sheetView showGridLines="0" zoomScale="70" zoomScaleNormal="70" workbookViewId="0">
      <selection activeCell="K31" sqref="K31"/>
    </sheetView>
  </sheetViews>
  <sheetFormatPr baseColWidth="10" defaultRowHeight="14.4" x14ac:dyDescent="0.3"/>
  <cols>
    <col min="1" max="1" width="72.88671875" customWidth="1"/>
    <col min="2" max="2" width="16.88671875" customWidth="1"/>
    <col min="3" max="3" width="14.33203125" customWidth="1"/>
    <col min="4" max="4" width="1.21875" style="213" customWidth="1"/>
    <col min="5" max="5" width="32.33203125" customWidth="1"/>
    <col min="6" max="8" width="14.33203125" customWidth="1"/>
  </cols>
  <sheetData>
    <row r="1" spans="1:9"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203"/>
      <c r="E1" s="198" t="str">
        <f>TEXT('STEP 1 (Stammdaten)'!$B$9,"")&amp; " / "&amp;TEXT('STEP 1 (Stammdaten)'!$B$11,"")&amp; " / Anlage zur Einkommensteuererklärung " &amp;TEXT('STEP 1 (Stammdaten)'!$B$13,"0")</f>
        <v>Lea Lange / 10 100 11111 / Anlage zur Einkommensteuererklärung 2024</v>
      </c>
      <c r="F1" s="198"/>
      <c r="G1" s="198"/>
      <c r="H1" s="57"/>
      <c r="I1" s="1"/>
    </row>
    <row r="2" spans="1:9" x14ac:dyDescent="0.3">
      <c r="A2" s="1"/>
      <c r="B2" s="1"/>
      <c r="C2" s="1"/>
      <c r="D2" s="204"/>
      <c r="E2" s="57"/>
      <c r="F2" s="57"/>
      <c r="G2" s="179"/>
      <c r="H2" s="57"/>
      <c r="I2" s="1"/>
    </row>
    <row r="3" spans="1:9" x14ac:dyDescent="0.3">
      <c r="A3" s="10" t="s">
        <v>88</v>
      </c>
      <c r="B3" s="1"/>
      <c r="C3" s="1"/>
      <c r="D3" s="204"/>
      <c r="E3" s="178" t="s">
        <v>271</v>
      </c>
      <c r="F3" s="57"/>
      <c r="G3" s="179"/>
      <c r="H3" s="57"/>
      <c r="I3" s="1"/>
    </row>
    <row r="4" spans="1:9" x14ac:dyDescent="0.3">
      <c r="A4" s="10"/>
      <c r="B4" s="1"/>
      <c r="C4" s="1"/>
      <c r="D4" s="204"/>
      <c r="E4" s="57"/>
      <c r="F4" s="57"/>
      <c r="G4" s="179"/>
      <c r="H4" s="57"/>
      <c r="I4" s="1"/>
    </row>
    <row r="5" spans="1:9" x14ac:dyDescent="0.3">
      <c r="A5" s="11" t="s">
        <v>13</v>
      </c>
      <c r="B5" s="1"/>
      <c r="C5" s="1"/>
      <c r="D5" s="204"/>
      <c r="E5" s="68" t="s">
        <v>13</v>
      </c>
      <c r="F5" s="57"/>
      <c r="G5" s="179"/>
      <c r="H5" s="57"/>
      <c r="I5" s="1"/>
    </row>
    <row r="6" spans="1:9" x14ac:dyDescent="0.3">
      <c r="A6" s="13"/>
      <c r="B6" s="1"/>
      <c r="C6" s="1"/>
      <c r="D6" s="204"/>
      <c r="E6" s="57"/>
      <c r="F6" s="57"/>
      <c r="G6" s="179"/>
      <c r="H6" s="57"/>
      <c r="I6" s="1"/>
    </row>
    <row r="7" spans="1:9" x14ac:dyDescent="0.3">
      <c r="A7" s="77" t="s">
        <v>89</v>
      </c>
      <c r="B7" s="69">
        <v>1512181515</v>
      </c>
      <c r="C7" s="1"/>
      <c r="D7" s="204"/>
      <c r="E7" s="180" t="s">
        <v>227</v>
      </c>
      <c r="F7" s="57"/>
      <c r="G7" s="176">
        <v>19.989999999999998</v>
      </c>
      <c r="H7" s="57"/>
      <c r="I7" s="1"/>
    </row>
    <row r="8" spans="1:9" x14ac:dyDescent="0.3">
      <c r="A8" s="77"/>
      <c r="B8" s="1"/>
      <c r="C8" s="1"/>
      <c r="D8" s="204"/>
      <c r="E8" s="180" t="s">
        <v>228</v>
      </c>
      <c r="F8" s="57"/>
      <c r="G8" s="176">
        <v>24.99</v>
      </c>
      <c r="H8" s="57"/>
      <c r="I8" s="1"/>
    </row>
    <row r="9" spans="1:9" x14ac:dyDescent="0.3">
      <c r="A9" s="77"/>
      <c r="B9" s="1"/>
      <c r="C9" s="1"/>
      <c r="D9" s="204"/>
      <c r="E9" s="180" t="s">
        <v>229</v>
      </c>
      <c r="F9" s="57"/>
      <c r="G9" s="176">
        <v>59.99</v>
      </c>
      <c r="H9" s="57"/>
      <c r="I9" s="1"/>
    </row>
    <row r="10" spans="1:9" x14ac:dyDescent="0.3">
      <c r="A10" s="89" t="s">
        <v>90</v>
      </c>
      <c r="B10" s="1"/>
      <c r="C10" s="1"/>
      <c r="D10" s="204"/>
      <c r="E10" s="57"/>
      <c r="F10" s="57"/>
      <c r="G10" s="179"/>
      <c r="H10" s="57"/>
      <c r="I10" s="1"/>
    </row>
    <row r="11" spans="1:9" ht="30.75" customHeight="1" x14ac:dyDescent="0.55000000000000004">
      <c r="A11" s="77" t="s">
        <v>91</v>
      </c>
      <c r="B11" s="1"/>
      <c r="C11" s="1"/>
      <c r="D11" s="204"/>
      <c r="E11" s="57" t="s">
        <v>230</v>
      </c>
      <c r="F11" s="57"/>
      <c r="G11" s="64">
        <f>SUM(G7:G10)</f>
        <v>104.97</v>
      </c>
      <c r="H11" s="57"/>
      <c r="I11" s="1"/>
    </row>
    <row r="12" spans="1:9" ht="17.399999999999999" x14ac:dyDescent="0.55000000000000004">
      <c r="A12" s="14"/>
      <c r="B12" s="90" t="s">
        <v>92</v>
      </c>
      <c r="C12" s="91" t="s">
        <v>93</v>
      </c>
      <c r="D12" s="205"/>
      <c r="E12" s="57" t="s">
        <v>270</v>
      </c>
      <c r="F12" s="57"/>
      <c r="G12" s="64">
        <f>IF(G11&gt;115,G11,115)</f>
        <v>115</v>
      </c>
      <c r="H12" s="57"/>
      <c r="I12" s="1"/>
    </row>
    <row r="13" spans="1:9" x14ac:dyDescent="0.3">
      <c r="A13" s="14"/>
      <c r="B13" s="1"/>
      <c r="C13" s="1"/>
      <c r="D13" s="204"/>
      <c r="E13" s="1"/>
      <c r="F13" s="1"/>
      <c r="G13" s="1"/>
      <c r="H13" s="1"/>
      <c r="I13" s="1"/>
    </row>
    <row r="14" spans="1:9" x14ac:dyDescent="0.3">
      <c r="A14" s="79" t="s">
        <v>94</v>
      </c>
      <c r="B14" s="70"/>
      <c r="C14" s="88" t="str">
        <f t="shared" ref="C14:C25" si="0">IF(B14="","",MIN(20,0.2*B14))</f>
        <v/>
      </c>
      <c r="D14" s="206"/>
      <c r="E14" s="178" t="s">
        <v>279</v>
      </c>
      <c r="F14" s="57"/>
      <c r="G14" s="179"/>
      <c r="H14" s="1"/>
      <c r="I14" s="1"/>
    </row>
    <row r="15" spans="1:9" x14ac:dyDescent="0.3">
      <c r="A15" s="79" t="s">
        <v>95</v>
      </c>
      <c r="B15" s="70"/>
      <c r="C15" s="88" t="str">
        <f t="shared" si="0"/>
        <v/>
      </c>
      <c r="D15" s="206"/>
      <c r="E15" s="57"/>
      <c r="F15" s="57"/>
      <c r="G15" s="179"/>
      <c r="H15" s="1"/>
      <c r="I15" s="1"/>
    </row>
    <row r="16" spans="1:9" x14ac:dyDescent="0.3">
      <c r="A16" s="79" t="s">
        <v>96</v>
      </c>
      <c r="B16" s="70">
        <f>29.99*(7/30)</f>
        <v>6.9976666666666665</v>
      </c>
      <c r="C16" s="88">
        <f t="shared" si="0"/>
        <v>1.3995333333333333</v>
      </c>
      <c r="D16" s="206"/>
      <c r="E16" s="68" t="s">
        <v>13</v>
      </c>
      <c r="F16" s="57"/>
      <c r="G16" s="179"/>
      <c r="H16" s="1"/>
      <c r="I16" s="1"/>
    </row>
    <row r="17" spans="1:9" x14ac:dyDescent="0.3">
      <c r="A17" s="79" t="s">
        <v>97</v>
      </c>
      <c r="B17" s="70">
        <v>29.99</v>
      </c>
      <c r="C17" s="88">
        <f t="shared" si="0"/>
        <v>5.9980000000000002</v>
      </c>
      <c r="D17" s="206"/>
      <c r="E17" s="57"/>
      <c r="F17" s="57"/>
      <c r="G17" s="179"/>
      <c r="H17" s="1"/>
      <c r="I17" s="1"/>
    </row>
    <row r="18" spans="1:9" x14ac:dyDescent="0.3">
      <c r="A18" s="79" t="s">
        <v>98</v>
      </c>
      <c r="B18" s="70">
        <v>29.99</v>
      </c>
      <c r="C18" s="88">
        <f t="shared" si="0"/>
        <v>5.9980000000000002</v>
      </c>
      <c r="D18" s="206"/>
      <c r="E18" s="79" t="s">
        <v>94</v>
      </c>
      <c r="F18" s="70"/>
      <c r="G18" s="179"/>
      <c r="H18" s="1"/>
      <c r="I18" s="1"/>
    </row>
    <row r="19" spans="1:9" x14ac:dyDescent="0.3">
      <c r="A19" s="79" t="s">
        <v>99</v>
      </c>
      <c r="B19" s="70">
        <v>29.99</v>
      </c>
      <c r="C19" s="88">
        <f t="shared" si="0"/>
        <v>5.9980000000000002</v>
      </c>
      <c r="D19" s="206"/>
      <c r="E19" s="79" t="s">
        <v>95</v>
      </c>
      <c r="F19" s="70"/>
      <c r="G19" s="179"/>
      <c r="H19" s="1"/>
      <c r="I19" s="1"/>
    </row>
    <row r="20" spans="1:9" x14ac:dyDescent="0.3">
      <c r="A20" s="79" t="s">
        <v>100</v>
      </c>
      <c r="B20" s="70">
        <v>29.99</v>
      </c>
      <c r="C20" s="88">
        <f t="shared" si="0"/>
        <v>5.9980000000000002</v>
      </c>
      <c r="D20" s="206"/>
      <c r="E20" s="79" t="s">
        <v>96</v>
      </c>
      <c r="F20" s="70"/>
      <c r="G20" s="179"/>
      <c r="H20" s="1"/>
      <c r="I20" s="1"/>
    </row>
    <row r="21" spans="1:9" x14ac:dyDescent="0.3">
      <c r="A21" s="79" t="s">
        <v>101</v>
      </c>
      <c r="B21" s="70">
        <v>29.99</v>
      </c>
      <c r="C21" s="88">
        <f t="shared" si="0"/>
        <v>5.9980000000000002</v>
      </c>
      <c r="D21" s="206"/>
      <c r="E21" s="79" t="s">
        <v>97</v>
      </c>
      <c r="F21" s="70"/>
      <c r="G21" s="179"/>
      <c r="H21" s="1"/>
      <c r="I21" s="1"/>
    </row>
    <row r="22" spans="1:9" x14ac:dyDescent="0.3">
      <c r="A22" s="79" t="s">
        <v>102</v>
      </c>
      <c r="B22" s="70">
        <v>29.99</v>
      </c>
      <c r="C22" s="88">
        <f t="shared" si="0"/>
        <v>5.9980000000000002</v>
      </c>
      <c r="D22" s="206"/>
      <c r="E22" s="79" t="s">
        <v>98</v>
      </c>
      <c r="F22" s="70"/>
      <c r="G22" s="179"/>
      <c r="H22" s="1"/>
      <c r="I22" s="1"/>
    </row>
    <row r="23" spans="1:9" x14ac:dyDescent="0.3">
      <c r="A23" s="79" t="s">
        <v>103</v>
      </c>
      <c r="B23" s="70">
        <v>29.99</v>
      </c>
      <c r="C23" s="88">
        <f t="shared" si="0"/>
        <v>5.9980000000000002</v>
      </c>
      <c r="D23" s="206"/>
      <c r="E23" s="79" t="s">
        <v>99</v>
      </c>
      <c r="F23" s="70"/>
      <c r="G23" s="179"/>
      <c r="H23" s="1"/>
      <c r="I23" s="1"/>
    </row>
    <row r="24" spans="1:9" x14ac:dyDescent="0.3">
      <c r="A24" s="79" t="s">
        <v>104</v>
      </c>
      <c r="B24" s="70">
        <v>29.99</v>
      </c>
      <c r="C24" s="88">
        <f t="shared" si="0"/>
        <v>5.9980000000000002</v>
      </c>
      <c r="D24" s="206"/>
      <c r="E24" s="79" t="s">
        <v>100</v>
      </c>
      <c r="F24" s="70"/>
      <c r="G24" s="179"/>
      <c r="H24" s="1"/>
      <c r="I24" s="1"/>
    </row>
    <row r="25" spans="1:9" x14ac:dyDescent="0.3">
      <c r="A25" s="85" t="s">
        <v>105</v>
      </c>
      <c r="B25" s="70">
        <v>29.99</v>
      </c>
      <c r="C25" s="88">
        <f t="shared" si="0"/>
        <v>5.9980000000000002</v>
      </c>
      <c r="D25" s="206"/>
      <c r="E25" s="79" t="s">
        <v>101</v>
      </c>
      <c r="F25" s="70"/>
      <c r="G25" s="179"/>
      <c r="H25" s="1"/>
      <c r="I25" s="1"/>
    </row>
    <row r="26" spans="1:9" x14ac:dyDescent="0.3">
      <c r="A26" s="86"/>
      <c r="B26" s="72">
        <f>SUM(B14:B25)</f>
        <v>276.90766666666667</v>
      </c>
      <c r="C26" s="88"/>
      <c r="D26" s="206"/>
      <c r="E26" s="79" t="s">
        <v>102</v>
      </c>
      <c r="F26" s="70"/>
      <c r="G26" s="179"/>
      <c r="H26" s="1"/>
      <c r="I26" s="1"/>
    </row>
    <row r="27" spans="1:9" ht="15" thickBot="1" x14ac:dyDescent="0.35">
      <c r="A27" s="14" t="s">
        <v>106</v>
      </c>
      <c r="B27" s="1"/>
      <c r="C27" s="73">
        <f>SUM(C14:C25)</f>
        <v>55.38153333333333</v>
      </c>
      <c r="D27" s="207"/>
      <c r="E27" s="79" t="s">
        <v>103</v>
      </c>
      <c r="F27" s="70"/>
      <c r="G27" s="179"/>
      <c r="H27" s="1"/>
      <c r="I27" s="175"/>
    </row>
    <row r="28" spans="1:9" ht="15" thickTop="1" x14ac:dyDescent="0.3">
      <c r="A28" s="77"/>
      <c r="B28" s="1"/>
      <c r="C28" s="1"/>
      <c r="D28" s="204"/>
      <c r="E28" s="79" t="s">
        <v>104</v>
      </c>
      <c r="F28" s="70"/>
      <c r="G28" s="179"/>
      <c r="H28" s="1"/>
      <c r="I28" s="175"/>
    </row>
    <row r="29" spans="1:9" x14ac:dyDescent="0.3">
      <c r="A29" s="77"/>
      <c r="B29" s="1"/>
      <c r="C29" s="1"/>
      <c r="D29" s="204"/>
      <c r="E29" s="85" t="s">
        <v>105</v>
      </c>
      <c r="F29" s="70"/>
      <c r="G29" s="179"/>
      <c r="H29" s="1"/>
      <c r="I29" s="175"/>
    </row>
    <row r="30" spans="1:9" x14ac:dyDescent="0.3">
      <c r="A30" s="20" t="s">
        <v>107</v>
      </c>
      <c r="B30" s="1"/>
      <c r="C30" s="1"/>
      <c r="D30" s="204"/>
      <c r="E30" s="86"/>
      <c r="F30" s="72">
        <f>SUM(F18:F29)</f>
        <v>0</v>
      </c>
      <c r="G30" s="1"/>
      <c r="H30" s="1"/>
      <c r="I30" s="175"/>
    </row>
    <row r="31" spans="1:9" ht="17.399999999999999" x14ac:dyDescent="0.55000000000000004">
      <c r="A31" s="82" t="s">
        <v>108</v>
      </c>
      <c r="B31" s="1"/>
      <c r="C31" s="1"/>
      <c r="D31" s="204"/>
      <c r="E31" s="57" t="s">
        <v>270</v>
      </c>
      <c r="F31" s="57"/>
      <c r="G31" s="64">
        <f>IF(F30&gt;16,F30,16)</f>
        <v>16</v>
      </c>
      <c r="H31" s="1"/>
      <c r="I31" s="175"/>
    </row>
    <row r="32" spans="1:9" x14ac:dyDescent="0.3">
      <c r="A32" s="79"/>
      <c r="B32" s="1"/>
      <c r="C32" s="1"/>
      <c r="D32" s="204"/>
      <c r="E32" s="1"/>
      <c r="F32" s="1"/>
      <c r="G32" s="1"/>
      <c r="H32" s="1"/>
      <c r="I32" s="175"/>
    </row>
    <row r="33" spans="1:9" x14ac:dyDescent="0.3">
      <c r="A33" s="84" t="s">
        <v>109</v>
      </c>
      <c r="B33" s="71"/>
      <c r="C33" s="1"/>
      <c r="D33" s="204"/>
      <c r="E33" s="1"/>
      <c r="F33" s="1"/>
      <c r="G33" s="1"/>
      <c r="H33" s="1"/>
      <c r="I33" s="175"/>
    </row>
    <row r="34" spans="1:9" x14ac:dyDescent="0.3">
      <c r="A34" s="84" t="s">
        <v>110</v>
      </c>
      <c r="B34" s="71"/>
      <c r="C34" s="1"/>
      <c r="D34" s="204"/>
    </row>
    <row r="35" spans="1:9" x14ac:dyDescent="0.3">
      <c r="A35" s="87" t="s">
        <v>111</v>
      </c>
      <c r="B35" s="71"/>
      <c r="C35" s="1"/>
      <c r="D35" s="204"/>
    </row>
    <row r="36" spans="1:9" x14ac:dyDescent="0.3">
      <c r="A36" s="87" t="s">
        <v>112</v>
      </c>
      <c r="B36" s="71"/>
      <c r="C36" s="1"/>
      <c r="D36" s="204"/>
    </row>
    <row r="37" spans="1:9" x14ac:dyDescent="0.3">
      <c r="A37" s="85"/>
      <c r="B37" s="86"/>
      <c r="C37" s="1"/>
      <c r="D37" s="204"/>
    </row>
    <row r="38" spans="1:9" x14ac:dyDescent="0.3">
      <c r="A38" s="84" t="s">
        <v>113</v>
      </c>
      <c r="B38" s="86"/>
      <c r="C38" s="72">
        <f>SUM(B33:B36)</f>
        <v>0</v>
      </c>
      <c r="D38" s="206"/>
    </row>
    <row r="39" spans="1:9" x14ac:dyDescent="0.3">
      <c r="A39" s="49"/>
      <c r="B39" s="86"/>
      <c r="C39" s="86"/>
      <c r="D39" s="208"/>
    </row>
    <row r="40" spans="1:9" x14ac:dyDescent="0.3">
      <c r="A40" s="82" t="s">
        <v>114</v>
      </c>
      <c r="B40" s="86"/>
      <c r="C40" s="86"/>
      <c r="D40" s="208"/>
    </row>
    <row r="41" spans="1:9" x14ac:dyDescent="0.3">
      <c r="A41" s="82"/>
      <c r="B41" s="86"/>
      <c r="C41" s="86"/>
      <c r="D41" s="208"/>
    </row>
    <row r="42" spans="1:9" x14ac:dyDescent="0.3">
      <c r="A42" s="84" t="s">
        <v>94</v>
      </c>
      <c r="B42" s="71"/>
      <c r="C42" s="86"/>
      <c r="D42" s="208"/>
    </row>
    <row r="43" spans="1:9" x14ac:dyDescent="0.3">
      <c r="A43" s="84" t="s">
        <v>95</v>
      </c>
      <c r="B43" s="71"/>
      <c r="C43" s="86"/>
      <c r="D43" s="208"/>
    </row>
    <row r="44" spans="1:9" x14ac:dyDescent="0.3">
      <c r="A44" s="84" t="s">
        <v>96</v>
      </c>
      <c r="B44" s="71"/>
      <c r="C44" s="86"/>
      <c r="D44" s="208"/>
    </row>
    <row r="45" spans="1:9" x14ac:dyDescent="0.3">
      <c r="A45" s="84" t="s">
        <v>97</v>
      </c>
      <c r="B45" s="71"/>
      <c r="C45" s="86"/>
      <c r="D45" s="208"/>
    </row>
    <row r="46" spans="1:9" x14ac:dyDescent="0.3">
      <c r="A46" s="84" t="s">
        <v>98</v>
      </c>
      <c r="B46" s="71"/>
      <c r="C46" s="86"/>
      <c r="D46" s="208"/>
    </row>
    <row r="47" spans="1:9" x14ac:dyDescent="0.3">
      <c r="A47" s="84" t="s">
        <v>99</v>
      </c>
      <c r="B47" s="71"/>
      <c r="C47" s="86"/>
      <c r="D47" s="208"/>
    </row>
    <row r="48" spans="1:9" x14ac:dyDescent="0.3">
      <c r="A48" s="84" t="s">
        <v>100</v>
      </c>
      <c r="B48" s="71"/>
      <c r="C48" s="86"/>
      <c r="D48" s="208"/>
    </row>
    <row r="49" spans="1:4" x14ac:dyDescent="0.3">
      <c r="A49" s="84" t="s">
        <v>101</v>
      </c>
      <c r="B49" s="71"/>
      <c r="C49" s="86"/>
      <c r="D49" s="208"/>
    </row>
    <row r="50" spans="1:4" x14ac:dyDescent="0.3">
      <c r="A50" s="84" t="s">
        <v>102</v>
      </c>
      <c r="B50" s="71"/>
      <c r="C50" s="86"/>
      <c r="D50" s="208"/>
    </row>
    <row r="51" spans="1:4" x14ac:dyDescent="0.3">
      <c r="A51" s="84" t="s">
        <v>103</v>
      </c>
      <c r="B51" s="71"/>
      <c r="C51" s="86"/>
      <c r="D51" s="208"/>
    </row>
    <row r="52" spans="1:4" x14ac:dyDescent="0.3">
      <c r="A52" s="84" t="s">
        <v>104</v>
      </c>
      <c r="B52" s="71"/>
      <c r="C52" s="86"/>
      <c r="D52" s="208"/>
    </row>
    <row r="53" spans="1:4" x14ac:dyDescent="0.3">
      <c r="A53" s="87" t="s">
        <v>105</v>
      </c>
      <c r="B53" s="71"/>
      <c r="C53" s="86"/>
      <c r="D53" s="208"/>
    </row>
    <row r="54" spans="1:4" x14ac:dyDescent="0.3">
      <c r="A54" s="85"/>
      <c r="B54" s="1"/>
      <c r="C54" s="86"/>
      <c r="D54" s="208"/>
    </row>
    <row r="55" spans="1:4" x14ac:dyDescent="0.3">
      <c r="A55" s="84" t="s">
        <v>113</v>
      </c>
      <c r="B55" s="1"/>
      <c r="C55" s="72">
        <f>SUM(B42:B53)</f>
        <v>0</v>
      </c>
      <c r="D55" s="206"/>
    </row>
    <row r="56" spans="1:4" x14ac:dyDescent="0.3">
      <c r="A56" s="82"/>
      <c r="B56" s="1"/>
      <c r="C56" s="83"/>
      <c r="D56" s="209"/>
    </row>
    <row r="57" spans="1:4" x14ac:dyDescent="0.3">
      <c r="A57" s="82" t="s">
        <v>115</v>
      </c>
      <c r="B57" s="6"/>
      <c r="C57" s="74">
        <f>SUM(C38:C55)</f>
        <v>0</v>
      </c>
      <c r="D57" s="207"/>
    </row>
    <row r="58" spans="1:4" x14ac:dyDescent="0.3">
      <c r="A58" s="79"/>
      <c r="B58" s="80"/>
      <c r="C58" s="81"/>
      <c r="D58" s="210"/>
    </row>
    <row r="59" spans="1:4" x14ac:dyDescent="0.3">
      <c r="A59" s="79"/>
      <c r="B59" s="80"/>
      <c r="C59" s="81"/>
      <c r="D59" s="210"/>
    </row>
    <row r="60" spans="1:4" x14ac:dyDescent="0.3">
      <c r="A60" s="82" t="s">
        <v>116</v>
      </c>
      <c r="B60" s="80"/>
      <c r="C60" s="81"/>
      <c r="D60" s="210"/>
    </row>
    <row r="61" spans="1:4" x14ac:dyDescent="0.3">
      <c r="A61" s="81"/>
      <c r="B61" s="80"/>
      <c r="C61" s="81"/>
      <c r="D61" s="210"/>
    </row>
    <row r="62" spans="1:4" x14ac:dyDescent="0.3">
      <c r="A62" s="78" t="s">
        <v>117</v>
      </c>
      <c r="B62" s="75">
        <v>0.7</v>
      </c>
      <c r="C62" s="72">
        <f>C57*B62</f>
        <v>0</v>
      </c>
      <c r="D62" s="206"/>
    </row>
    <row r="63" spans="1:4" x14ac:dyDescent="0.3">
      <c r="A63" s="14"/>
      <c r="B63" s="1"/>
      <c r="C63" s="1"/>
      <c r="D63" s="204"/>
    </row>
    <row r="64" spans="1:4" x14ac:dyDescent="0.3">
      <c r="A64" s="77" t="s">
        <v>79</v>
      </c>
      <c r="B64" s="1"/>
      <c r="C64" s="71"/>
      <c r="D64" s="211"/>
    </row>
    <row r="65" spans="1:4" x14ac:dyDescent="0.3">
      <c r="A65" s="77"/>
      <c r="B65" s="1"/>
      <c r="C65" s="1"/>
      <c r="D65" s="204"/>
    </row>
    <row r="66" spans="1:4" ht="15" thickBot="1" x14ac:dyDescent="0.35">
      <c r="A66" s="14" t="s">
        <v>118</v>
      </c>
      <c r="B66" s="1"/>
      <c r="C66" s="76">
        <f>MAX(0,C62-C64)</f>
        <v>0</v>
      </c>
      <c r="D66" s="212"/>
    </row>
    <row r="67" spans="1:4" ht="15" thickTop="1" x14ac:dyDescent="0.3">
      <c r="A67" s="1"/>
      <c r="B67" s="1"/>
      <c r="C67" s="1"/>
      <c r="D67" s="204"/>
    </row>
  </sheetData>
  <mergeCells count="2">
    <mergeCell ref="A1:C1"/>
    <mergeCell ref="E1:G1"/>
  </mergeCells>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14AE-9570-416C-819A-AB2FDD00D2AD}">
  <dimension ref="A1:D50"/>
  <sheetViews>
    <sheetView showGridLines="0" topLeftCell="A26" zoomScale="87" zoomScaleNormal="87" workbookViewId="0">
      <selection activeCell="H33" sqref="H33"/>
    </sheetView>
  </sheetViews>
  <sheetFormatPr baseColWidth="10" defaultRowHeight="14.4" x14ac:dyDescent="0.3"/>
  <cols>
    <col min="1" max="1" width="57.44140625" customWidth="1"/>
    <col min="2" max="2" width="16.6640625" customWidth="1"/>
    <col min="3" max="3" width="13.44140625" customWidth="1"/>
  </cols>
  <sheetData>
    <row r="1" spans="1:4"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1"/>
    </row>
    <row r="2" spans="1:4" x14ac:dyDescent="0.3">
      <c r="A2" s="1"/>
      <c r="B2" s="1"/>
      <c r="C2" s="1"/>
      <c r="D2" s="1"/>
    </row>
    <row r="3" spans="1:4" x14ac:dyDescent="0.3">
      <c r="A3" s="10" t="s">
        <v>129</v>
      </c>
      <c r="B3" s="10"/>
      <c r="C3" s="112"/>
      <c r="D3" s="1"/>
    </row>
    <row r="4" spans="1:4" x14ac:dyDescent="0.3">
      <c r="A4" s="10"/>
      <c r="B4" s="10"/>
      <c r="C4" s="112"/>
      <c r="D4" s="1"/>
    </row>
    <row r="5" spans="1:4" x14ac:dyDescent="0.3">
      <c r="A5" s="11" t="s">
        <v>13</v>
      </c>
      <c r="B5" s="10"/>
      <c r="C5" s="112"/>
      <c r="D5" s="1"/>
    </row>
    <row r="6" spans="1:4" x14ac:dyDescent="0.3">
      <c r="A6" s="13"/>
      <c r="B6" s="13"/>
      <c r="C6" s="77"/>
      <c r="D6" s="1"/>
    </row>
    <row r="7" spans="1:4" x14ac:dyDescent="0.3">
      <c r="A7" s="113" t="s">
        <v>130</v>
      </c>
      <c r="B7" s="114"/>
      <c r="C7" s="1"/>
      <c r="D7" s="1"/>
    </row>
    <row r="8" spans="1:4" x14ac:dyDescent="0.3">
      <c r="A8" s="113" t="s">
        <v>131</v>
      </c>
      <c r="B8" s="77"/>
      <c r="C8" s="1"/>
      <c r="D8" s="1"/>
    </row>
    <row r="9" spans="1:4" x14ac:dyDescent="0.3">
      <c r="A9" s="113" t="s">
        <v>132</v>
      </c>
      <c r="B9" s="77"/>
      <c r="C9" s="1"/>
      <c r="D9" s="1"/>
    </row>
    <row r="10" spans="1:4" x14ac:dyDescent="0.3">
      <c r="A10" s="13"/>
      <c r="B10" s="13"/>
      <c r="C10" s="1"/>
      <c r="D10" s="1"/>
    </row>
    <row r="11" spans="1:4" x14ac:dyDescent="0.3">
      <c r="A11" s="82" t="s">
        <v>133</v>
      </c>
      <c r="B11" s="14"/>
      <c r="C11" s="1"/>
      <c r="D11" s="1"/>
    </row>
    <row r="12" spans="1:4" ht="30.75" customHeight="1" x14ac:dyDescent="0.3">
      <c r="A12" s="13"/>
      <c r="B12" s="13"/>
      <c r="C12" s="1"/>
      <c r="D12" s="1"/>
    </row>
    <row r="13" spans="1:4" x14ac:dyDescent="0.3">
      <c r="A13" s="46" t="s">
        <v>62</v>
      </c>
      <c r="B13" s="13"/>
      <c r="C13" s="2"/>
      <c r="D13" s="1"/>
    </row>
    <row r="14" spans="1:4" x14ac:dyDescent="0.3">
      <c r="A14" s="46" t="s">
        <v>134</v>
      </c>
      <c r="B14" s="13"/>
      <c r="C14" s="12"/>
      <c r="D14" s="1"/>
    </row>
    <row r="15" spans="1:4" x14ac:dyDescent="0.3">
      <c r="A15" s="51" t="s">
        <v>64</v>
      </c>
      <c r="B15" s="115"/>
      <c r="C15" s="12"/>
      <c r="D15" s="1"/>
    </row>
    <row r="16" spans="1:4" x14ac:dyDescent="0.3">
      <c r="A16" s="51" t="s">
        <v>65</v>
      </c>
      <c r="B16" s="115"/>
      <c r="C16" s="12"/>
      <c r="D16" s="1"/>
    </row>
    <row r="17" spans="1:4" x14ac:dyDescent="0.3">
      <c r="A17" s="46" t="s">
        <v>66</v>
      </c>
      <c r="B17" s="116">
        <f>IF(ISNUMBER(B15),0.3,IF(ISNUMBER(B16),0.2,0))</f>
        <v>0</v>
      </c>
      <c r="C17" s="12"/>
      <c r="D17" s="1"/>
    </row>
    <row r="18" spans="1:4" x14ac:dyDescent="0.3">
      <c r="A18" s="51" t="s">
        <v>67</v>
      </c>
      <c r="B18" s="1"/>
      <c r="C18" s="27">
        <f>IF(ISNUMBER(B15),B15*B17,B16*B17)</f>
        <v>0</v>
      </c>
      <c r="D18" s="1"/>
    </row>
    <row r="19" spans="1:4" x14ac:dyDescent="0.3">
      <c r="A19" s="21"/>
      <c r="B19" s="1"/>
      <c r="C19" s="12"/>
      <c r="D19" s="1"/>
    </row>
    <row r="20" spans="1:4" x14ac:dyDescent="0.3">
      <c r="A20" s="50" t="s">
        <v>135</v>
      </c>
      <c r="B20" s="1"/>
      <c r="C20" s="22"/>
      <c r="D20" s="1"/>
    </row>
    <row r="21" spans="1:4" x14ac:dyDescent="0.3">
      <c r="A21" s="1"/>
      <c r="B21" s="1"/>
      <c r="C21" s="12"/>
      <c r="D21" s="1"/>
    </row>
    <row r="22" spans="1:4" x14ac:dyDescent="0.3">
      <c r="A22" s="82" t="s">
        <v>136</v>
      </c>
      <c r="B22" s="19"/>
      <c r="C22" s="12"/>
      <c r="D22" s="1"/>
    </row>
    <row r="23" spans="1:4" x14ac:dyDescent="0.3">
      <c r="A23" s="13"/>
      <c r="B23" s="21"/>
      <c r="C23" s="12"/>
      <c r="D23" s="1"/>
    </row>
    <row r="24" spans="1:4" ht="15" customHeight="1" x14ac:dyDescent="0.3">
      <c r="A24" s="46" t="s">
        <v>62</v>
      </c>
      <c r="B24" s="21"/>
      <c r="C24" s="22"/>
      <c r="D24" s="1"/>
    </row>
    <row r="25" spans="1:4" x14ac:dyDescent="0.3">
      <c r="A25" s="1"/>
      <c r="B25" s="1"/>
      <c r="C25" s="12"/>
      <c r="D25" s="1"/>
    </row>
    <row r="26" spans="1:4" x14ac:dyDescent="0.3">
      <c r="A26" s="82" t="s">
        <v>137</v>
      </c>
      <c r="B26" s="19"/>
      <c r="C26" s="22"/>
      <c r="D26" s="1"/>
    </row>
    <row r="27" spans="1:4" x14ac:dyDescent="0.3">
      <c r="A27" s="1"/>
      <c r="B27" s="1"/>
      <c r="C27" s="12"/>
      <c r="D27" s="1"/>
    </row>
    <row r="28" spans="1:4" ht="13.5" customHeight="1" x14ac:dyDescent="0.3">
      <c r="A28" s="82" t="s">
        <v>138</v>
      </c>
      <c r="B28" s="19"/>
      <c r="C28" s="117">
        <f>SUM(C13:C26)</f>
        <v>0</v>
      </c>
      <c r="D28" s="1"/>
    </row>
    <row r="29" spans="1:4" x14ac:dyDescent="0.3">
      <c r="A29" s="14"/>
      <c r="B29" s="19"/>
      <c r="C29" s="118"/>
      <c r="D29" s="1"/>
    </row>
    <row r="30" spans="1:4" x14ac:dyDescent="0.3">
      <c r="A30" s="13" t="s">
        <v>139</v>
      </c>
      <c r="B30" s="43"/>
      <c r="C30" s="22"/>
      <c r="D30" s="1"/>
    </row>
    <row r="31" spans="1:4" x14ac:dyDescent="0.3">
      <c r="A31" s="13"/>
      <c r="B31" s="43"/>
      <c r="C31" s="119"/>
      <c r="D31" s="1"/>
    </row>
    <row r="32" spans="1:4" x14ac:dyDescent="0.3">
      <c r="A32" s="82" t="s">
        <v>140</v>
      </c>
      <c r="B32" s="14"/>
      <c r="C32" s="12"/>
      <c r="D32" s="1"/>
    </row>
    <row r="33" spans="1:4" x14ac:dyDescent="0.3">
      <c r="A33" s="13"/>
      <c r="B33" s="13"/>
      <c r="C33" s="12"/>
      <c r="D33" s="1"/>
    </row>
    <row r="34" spans="1:4" x14ac:dyDescent="0.3">
      <c r="A34" s="46" t="s">
        <v>72</v>
      </c>
      <c r="B34" s="120">
        <v>100</v>
      </c>
      <c r="C34" s="12"/>
      <c r="D34" s="1"/>
    </row>
    <row r="35" spans="1:4" x14ac:dyDescent="0.3">
      <c r="A35" s="46" t="s">
        <v>73</v>
      </c>
      <c r="B35" s="120">
        <v>6</v>
      </c>
      <c r="C35" s="12"/>
      <c r="D35" s="1"/>
    </row>
    <row r="36" spans="1:4" x14ac:dyDescent="0.3">
      <c r="A36" s="13" t="s">
        <v>141</v>
      </c>
      <c r="B36" s="120">
        <v>3</v>
      </c>
      <c r="C36" s="12"/>
      <c r="D36" s="1"/>
    </row>
    <row r="37" spans="1:4" x14ac:dyDescent="0.3">
      <c r="A37" s="46" t="s">
        <v>142</v>
      </c>
      <c r="B37" s="1"/>
      <c r="C37" s="27">
        <f>B34*12+B35*12+B36*24</f>
        <v>1344</v>
      </c>
      <c r="D37" s="1"/>
    </row>
    <row r="38" spans="1:4" x14ac:dyDescent="0.3">
      <c r="A38" s="46"/>
      <c r="B38" s="1"/>
      <c r="C38" s="119"/>
      <c r="D38" s="1"/>
    </row>
    <row r="39" spans="1:4" x14ac:dyDescent="0.3">
      <c r="A39" s="46" t="s">
        <v>143</v>
      </c>
      <c r="B39" s="1"/>
      <c r="C39" s="22">
        <v>0</v>
      </c>
      <c r="D39" s="1"/>
    </row>
    <row r="40" spans="1:4" x14ac:dyDescent="0.3">
      <c r="A40" s="46"/>
      <c r="B40" s="1"/>
      <c r="C40" s="119"/>
      <c r="D40" s="1"/>
    </row>
    <row r="41" spans="1:4" x14ac:dyDescent="0.3">
      <c r="A41" s="46" t="s">
        <v>75</v>
      </c>
      <c r="B41" s="1"/>
      <c r="C41" s="22">
        <v>0</v>
      </c>
      <c r="D41" s="1"/>
    </row>
    <row r="42" spans="1:4" x14ac:dyDescent="0.3">
      <c r="A42" s="13"/>
      <c r="B42" s="1"/>
      <c r="C42" s="119"/>
      <c r="D42" s="1"/>
    </row>
    <row r="43" spans="1:4" x14ac:dyDescent="0.3">
      <c r="A43" s="82" t="s">
        <v>144</v>
      </c>
      <c r="B43" s="19"/>
      <c r="C43" s="117">
        <f>SUM(C37:C39)-C41</f>
        <v>1344</v>
      </c>
      <c r="D43" s="1"/>
    </row>
    <row r="44" spans="1:4" x14ac:dyDescent="0.3">
      <c r="A44" s="1"/>
      <c r="B44" s="1"/>
      <c r="C44" s="12"/>
      <c r="D44" s="1"/>
    </row>
    <row r="45" spans="1:4" x14ac:dyDescent="0.3">
      <c r="A45" s="13" t="s">
        <v>145</v>
      </c>
      <c r="B45" s="43"/>
      <c r="C45" s="22">
        <v>0</v>
      </c>
      <c r="D45" s="1"/>
    </row>
    <row r="46" spans="1:4" x14ac:dyDescent="0.3">
      <c r="A46" s="1"/>
      <c r="B46" s="1"/>
      <c r="C46" s="12"/>
      <c r="D46" s="1"/>
    </row>
    <row r="47" spans="1:4" ht="15" thickBot="1" x14ac:dyDescent="0.35">
      <c r="A47" s="14" t="s">
        <v>146</v>
      </c>
      <c r="B47" s="19"/>
      <c r="C47" s="121">
        <f>IF((C30+C45)&gt;(C28+C43),0,C28-C30+C43-C45)</f>
        <v>1344</v>
      </c>
      <c r="D47" s="1"/>
    </row>
    <row r="48" spans="1:4" ht="15" thickTop="1" x14ac:dyDescent="0.3">
      <c r="A48" s="1"/>
      <c r="B48" s="1"/>
      <c r="C48" s="1"/>
      <c r="D48" s="1"/>
    </row>
    <row r="49" spans="1:4" x14ac:dyDescent="0.3">
      <c r="A49" s="1"/>
      <c r="B49" s="1"/>
      <c r="C49" s="1"/>
      <c r="D49" s="1"/>
    </row>
    <row r="50" spans="1:4" x14ac:dyDescent="0.3">
      <c r="A50" s="1"/>
      <c r="B50" s="1"/>
      <c r="C50" s="1"/>
      <c r="D50" s="1"/>
    </row>
  </sheetData>
  <mergeCells count="1">
    <mergeCell ref="A1:C1"/>
  </mergeCells>
  <conditionalFormatting sqref="B16">
    <cfRule type="expression" dxfId="4" priority="1" stopIfTrue="1">
      <formula>AND(ISNUMBER($B$15),$B$15&gt;0)</formula>
    </cfRule>
  </conditionalFormatting>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5988-1AB7-469F-B5C7-E6B2670A8F4B}">
  <dimension ref="A1:D99"/>
  <sheetViews>
    <sheetView showGridLines="0" topLeftCell="A68" zoomScaleNormal="100" workbookViewId="0">
      <selection activeCell="B83" sqref="B83"/>
    </sheetView>
  </sheetViews>
  <sheetFormatPr baseColWidth="10" defaultRowHeight="14.4" x14ac:dyDescent="0.3"/>
  <cols>
    <col min="1" max="1" width="57.44140625" customWidth="1"/>
    <col min="2" max="2" width="16.6640625" customWidth="1"/>
    <col min="3" max="3" width="13.5546875" customWidth="1"/>
  </cols>
  <sheetData>
    <row r="1" spans="1:4"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1"/>
    </row>
    <row r="2" spans="1:4" x14ac:dyDescent="0.3">
      <c r="A2" s="122"/>
      <c r="B2" s="1"/>
      <c r="C2" s="1"/>
      <c r="D2" s="1"/>
    </row>
    <row r="3" spans="1:4" x14ac:dyDescent="0.3">
      <c r="A3" s="123" t="s">
        <v>147</v>
      </c>
      <c r="B3" s="124"/>
      <c r="C3" s="124"/>
      <c r="D3" s="1"/>
    </row>
    <row r="4" spans="1:4" x14ac:dyDescent="0.3">
      <c r="A4" s="125" t="s">
        <v>148</v>
      </c>
      <c r="B4" s="126"/>
      <c r="C4" s="126"/>
      <c r="D4" s="1"/>
    </row>
    <row r="5" spans="1:4" x14ac:dyDescent="0.3">
      <c r="A5" s="125"/>
      <c r="B5" s="126"/>
      <c r="C5" s="126"/>
      <c r="D5" s="1"/>
    </row>
    <row r="6" spans="1:4" x14ac:dyDescent="0.3">
      <c r="A6" s="127" t="s">
        <v>149</v>
      </c>
      <c r="B6" s="124"/>
      <c r="C6" s="128">
        <v>45371</v>
      </c>
      <c r="D6" s="1"/>
    </row>
    <row r="7" spans="1:4" x14ac:dyDescent="0.3">
      <c r="A7" s="129"/>
      <c r="B7" s="130"/>
      <c r="C7" s="130"/>
      <c r="D7" s="1"/>
    </row>
    <row r="8" spans="1:4" x14ac:dyDescent="0.3">
      <c r="A8" s="131" t="s">
        <v>13</v>
      </c>
      <c r="B8" s="130"/>
      <c r="C8" s="130"/>
      <c r="D8" s="1"/>
    </row>
    <row r="9" spans="1:4" x14ac:dyDescent="0.3">
      <c r="A9" s="129"/>
      <c r="B9" s="130"/>
      <c r="C9" s="130"/>
      <c r="D9" s="1"/>
    </row>
    <row r="10" spans="1:4" x14ac:dyDescent="0.3">
      <c r="A10" s="132" t="s">
        <v>150</v>
      </c>
      <c r="B10" s="133"/>
      <c r="C10" s="133"/>
      <c r="D10" s="1"/>
    </row>
    <row r="11" spans="1:4" x14ac:dyDescent="0.3">
      <c r="A11" s="123"/>
      <c r="B11" s="124"/>
      <c r="C11" s="124"/>
      <c r="D11" s="1"/>
    </row>
    <row r="12" spans="1:4" ht="30.75" customHeight="1" x14ac:dyDescent="0.3">
      <c r="A12" s="127" t="s">
        <v>151</v>
      </c>
      <c r="B12" s="134"/>
      <c r="C12" s="124"/>
      <c r="D12" s="1"/>
    </row>
    <row r="13" spans="1:4" x14ac:dyDescent="0.3">
      <c r="A13" s="127"/>
      <c r="B13" s="124"/>
      <c r="C13" s="124"/>
      <c r="D13" s="1"/>
    </row>
    <row r="14" spans="1:4" x14ac:dyDescent="0.3">
      <c r="A14" s="127" t="s">
        <v>62</v>
      </c>
      <c r="B14" s="124"/>
      <c r="C14" s="135">
        <v>0</v>
      </c>
      <c r="D14" s="1"/>
    </row>
    <row r="15" spans="1:4" x14ac:dyDescent="0.3">
      <c r="A15" s="127" t="s">
        <v>134</v>
      </c>
      <c r="B15" s="124"/>
      <c r="C15" s="136"/>
      <c r="D15" s="1"/>
    </row>
    <row r="16" spans="1:4" x14ac:dyDescent="0.3">
      <c r="A16" s="137" t="s">
        <v>152</v>
      </c>
      <c r="B16" s="138">
        <v>170</v>
      </c>
      <c r="C16" s="136"/>
      <c r="D16" s="1"/>
    </row>
    <row r="17" spans="1:4" x14ac:dyDescent="0.3">
      <c r="A17" s="127" t="s">
        <v>153</v>
      </c>
      <c r="B17" s="139">
        <v>0.3</v>
      </c>
      <c r="C17" s="136"/>
      <c r="D17" s="1"/>
    </row>
    <row r="18" spans="1:4" x14ac:dyDescent="0.3">
      <c r="A18" s="127" t="s">
        <v>154</v>
      </c>
      <c r="B18" s="124"/>
      <c r="C18" s="140">
        <f>B16*B17</f>
        <v>51</v>
      </c>
      <c r="D18" s="1"/>
    </row>
    <row r="19" spans="1:4" x14ac:dyDescent="0.3">
      <c r="A19" s="127"/>
      <c r="B19" s="124"/>
      <c r="C19" s="136"/>
      <c r="D19" s="1"/>
    </row>
    <row r="20" spans="1:4" x14ac:dyDescent="0.3">
      <c r="A20" s="127" t="s">
        <v>135</v>
      </c>
      <c r="B20" s="124"/>
      <c r="C20" s="141">
        <v>0</v>
      </c>
      <c r="D20" s="1"/>
    </row>
    <row r="21" spans="1:4" x14ac:dyDescent="0.3">
      <c r="A21" s="122"/>
      <c r="B21" s="1"/>
      <c r="C21" s="136"/>
      <c r="D21" s="1"/>
    </row>
    <row r="22" spans="1:4" x14ac:dyDescent="0.3">
      <c r="A22" s="132" t="s">
        <v>155</v>
      </c>
      <c r="B22" s="133"/>
      <c r="C22" s="136"/>
      <c r="D22" s="1"/>
    </row>
    <row r="23" spans="1:4" x14ac:dyDescent="0.3">
      <c r="A23" s="142"/>
      <c r="B23" s="133"/>
      <c r="C23" s="136"/>
      <c r="D23" s="1"/>
    </row>
    <row r="24" spans="1:4" ht="15" customHeight="1" x14ac:dyDescent="0.3">
      <c r="A24" s="127" t="s">
        <v>156</v>
      </c>
      <c r="B24" s="1"/>
      <c r="C24" s="136"/>
      <c r="D24" s="1"/>
    </row>
    <row r="25" spans="1:4" x14ac:dyDescent="0.3">
      <c r="A25" s="127" t="s">
        <v>157</v>
      </c>
      <c r="B25" s="1"/>
      <c r="C25" s="136"/>
      <c r="D25" s="1"/>
    </row>
    <row r="26" spans="1:4" x14ac:dyDescent="0.3">
      <c r="A26" s="127" t="s">
        <v>158</v>
      </c>
      <c r="B26" s="143"/>
      <c r="C26" s="136"/>
      <c r="D26" s="1"/>
    </row>
    <row r="27" spans="1:4" x14ac:dyDescent="0.3">
      <c r="A27" s="123"/>
      <c r="B27" s="1"/>
      <c r="C27" s="136"/>
      <c r="D27" s="1"/>
    </row>
    <row r="28" spans="1:4" ht="13.5" customHeight="1" x14ac:dyDescent="0.3">
      <c r="A28" s="127" t="s">
        <v>61</v>
      </c>
      <c r="B28" s="124"/>
      <c r="C28" s="136"/>
      <c r="D28" s="1"/>
    </row>
    <row r="29" spans="1:4" x14ac:dyDescent="0.3">
      <c r="A29" s="144" t="s">
        <v>62</v>
      </c>
      <c r="B29" s="124"/>
      <c r="C29" s="141">
        <v>0</v>
      </c>
      <c r="D29" s="1"/>
    </row>
    <row r="30" spans="1:4" x14ac:dyDescent="0.3">
      <c r="A30" s="144" t="s">
        <v>134</v>
      </c>
      <c r="B30" s="124"/>
      <c r="C30" s="136"/>
      <c r="D30" s="1"/>
    </row>
    <row r="31" spans="1:4" x14ac:dyDescent="0.3">
      <c r="A31" s="145" t="s">
        <v>152</v>
      </c>
      <c r="B31" s="138">
        <v>0</v>
      </c>
      <c r="C31" s="136"/>
      <c r="D31" s="1"/>
    </row>
    <row r="32" spans="1:4" x14ac:dyDescent="0.3">
      <c r="A32" s="144" t="s">
        <v>153</v>
      </c>
      <c r="B32" s="146">
        <v>0.3</v>
      </c>
      <c r="C32" s="136"/>
      <c r="D32" s="1"/>
    </row>
    <row r="33" spans="1:4" x14ac:dyDescent="0.3">
      <c r="A33" s="144" t="s">
        <v>154</v>
      </c>
      <c r="B33" s="124"/>
      <c r="C33" s="140">
        <f>B31*B32</f>
        <v>0</v>
      </c>
      <c r="D33" s="1"/>
    </row>
    <row r="34" spans="1:4" x14ac:dyDescent="0.3">
      <c r="A34" s="123"/>
      <c r="B34" s="124"/>
      <c r="C34" s="136"/>
      <c r="D34" s="1"/>
    </row>
    <row r="35" spans="1:4" x14ac:dyDescent="0.3">
      <c r="A35" s="127" t="s">
        <v>135</v>
      </c>
      <c r="B35" s="124"/>
      <c r="C35" s="141">
        <v>0</v>
      </c>
      <c r="D35" s="1"/>
    </row>
    <row r="36" spans="1:4" x14ac:dyDescent="0.3">
      <c r="A36" s="123"/>
      <c r="B36" s="124"/>
      <c r="C36" s="136"/>
      <c r="D36" s="1"/>
    </row>
    <row r="37" spans="1:4" x14ac:dyDescent="0.3">
      <c r="A37" s="127" t="s">
        <v>159</v>
      </c>
      <c r="B37" s="124"/>
      <c r="C37" s="136"/>
      <c r="D37" s="1"/>
    </row>
    <row r="38" spans="1:4" x14ac:dyDescent="0.3">
      <c r="A38" s="147" t="s">
        <v>72</v>
      </c>
      <c r="B38" s="148"/>
      <c r="C38" s="136"/>
      <c r="D38" s="1"/>
    </row>
    <row r="39" spans="1:4" x14ac:dyDescent="0.3">
      <c r="A39" s="147" t="s">
        <v>73</v>
      </c>
      <c r="B39" s="148"/>
      <c r="C39" s="136"/>
      <c r="D39" s="1"/>
    </row>
    <row r="40" spans="1:4" x14ac:dyDescent="0.3">
      <c r="A40" s="46" t="s">
        <v>74</v>
      </c>
      <c r="B40" s="148"/>
      <c r="C40" s="136"/>
      <c r="D40" s="1"/>
    </row>
    <row r="41" spans="1:4" x14ac:dyDescent="0.3">
      <c r="A41" s="144" t="s">
        <v>154</v>
      </c>
      <c r="B41" s="1"/>
      <c r="C41" s="149">
        <f>(B26+1)*(B38*12+B39*12+B40*24)</f>
        <v>0</v>
      </c>
      <c r="D41" s="1"/>
    </row>
    <row r="42" spans="1:4" x14ac:dyDescent="0.3">
      <c r="A42" s="123"/>
      <c r="B42" s="1"/>
      <c r="C42" s="136"/>
      <c r="D42" s="1"/>
    </row>
    <row r="43" spans="1:4" x14ac:dyDescent="0.3">
      <c r="A43" s="127" t="s">
        <v>160</v>
      </c>
      <c r="B43" s="1"/>
      <c r="C43" s="136"/>
      <c r="D43" s="1"/>
    </row>
    <row r="44" spans="1:4" x14ac:dyDescent="0.3">
      <c r="A44" s="144" t="s">
        <v>62</v>
      </c>
      <c r="B44" s="124"/>
      <c r="C44" s="141">
        <v>0</v>
      </c>
      <c r="D44" s="1"/>
    </row>
    <row r="45" spans="1:4" x14ac:dyDescent="0.3">
      <c r="A45" s="122"/>
      <c r="B45" s="1"/>
      <c r="C45" s="136"/>
      <c r="D45" s="1"/>
    </row>
    <row r="46" spans="1:4" x14ac:dyDescent="0.3">
      <c r="A46" s="127" t="s">
        <v>77</v>
      </c>
      <c r="B46" s="124"/>
      <c r="C46" s="136"/>
      <c r="D46" s="1"/>
    </row>
    <row r="47" spans="1:4" x14ac:dyDescent="0.3">
      <c r="A47" s="144" t="s">
        <v>62</v>
      </c>
      <c r="B47" s="124"/>
      <c r="C47" s="141">
        <v>0</v>
      </c>
      <c r="D47" s="1"/>
    </row>
    <row r="48" spans="1:4" x14ac:dyDescent="0.3">
      <c r="A48" s="122"/>
      <c r="B48" s="1"/>
      <c r="C48" s="136"/>
      <c r="D48" s="1"/>
    </row>
    <row r="49" spans="1:4" x14ac:dyDescent="0.3">
      <c r="A49" s="122"/>
      <c r="B49" s="1"/>
      <c r="C49" s="136"/>
      <c r="D49" s="1"/>
    </row>
    <row r="50" spans="1:4" x14ac:dyDescent="0.3">
      <c r="A50" s="132" t="s">
        <v>161</v>
      </c>
      <c r="B50" s="133"/>
      <c r="C50" s="136"/>
      <c r="D50" s="1"/>
    </row>
    <row r="51" spans="1:4" x14ac:dyDescent="0.3">
      <c r="A51" s="123"/>
      <c r="B51" s="124"/>
      <c r="C51" s="136"/>
      <c r="D51" s="1"/>
    </row>
    <row r="52" spans="1:4" x14ac:dyDescent="0.3">
      <c r="A52" s="127" t="s">
        <v>162</v>
      </c>
      <c r="B52" s="124"/>
      <c r="C52" s="150">
        <v>450</v>
      </c>
      <c r="D52" s="1"/>
    </row>
    <row r="53" spans="1:4" x14ac:dyDescent="0.3">
      <c r="A53" s="127" t="s">
        <v>163</v>
      </c>
      <c r="B53" s="124"/>
      <c r="C53" s="150">
        <v>0</v>
      </c>
      <c r="D53" s="1"/>
    </row>
    <row r="54" spans="1:4" x14ac:dyDescent="0.3">
      <c r="A54" s="127" t="s">
        <v>164</v>
      </c>
      <c r="B54" s="124"/>
      <c r="C54" s="150">
        <v>650</v>
      </c>
      <c r="D54" s="1"/>
    </row>
    <row r="55" spans="1:4" x14ac:dyDescent="0.3">
      <c r="A55" s="122"/>
      <c r="B55" s="1"/>
      <c r="C55" s="136"/>
      <c r="D55" s="1"/>
    </row>
    <row r="56" spans="1:4" x14ac:dyDescent="0.3">
      <c r="A56" s="132" t="s">
        <v>165</v>
      </c>
      <c r="B56" s="133"/>
      <c r="C56" s="136"/>
      <c r="D56" s="1"/>
    </row>
    <row r="57" spans="1:4" x14ac:dyDescent="0.3">
      <c r="A57" s="123"/>
      <c r="B57" s="124"/>
      <c r="C57" s="136"/>
      <c r="D57" s="1"/>
    </row>
    <row r="58" spans="1:4" x14ac:dyDescent="0.3">
      <c r="A58" s="127" t="s">
        <v>166</v>
      </c>
      <c r="B58" s="124"/>
      <c r="C58" s="150">
        <v>0</v>
      </c>
      <c r="D58" s="1"/>
    </row>
    <row r="59" spans="1:4" x14ac:dyDescent="0.3">
      <c r="A59" s="127" t="s">
        <v>167</v>
      </c>
      <c r="B59" s="124"/>
      <c r="C59" s="150">
        <v>0</v>
      </c>
      <c r="D59" s="1"/>
    </row>
    <row r="60" spans="1:4" x14ac:dyDescent="0.3">
      <c r="A60" s="127" t="s">
        <v>168</v>
      </c>
      <c r="B60" s="124"/>
      <c r="C60" s="150">
        <v>0</v>
      </c>
      <c r="D60" s="1"/>
    </row>
    <row r="61" spans="1:4" x14ac:dyDescent="0.3">
      <c r="A61" s="122"/>
      <c r="B61" s="1"/>
      <c r="C61" s="136"/>
      <c r="D61" s="1"/>
    </row>
    <row r="62" spans="1:4" x14ac:dyDescent="0.3">
      <c r="A62" s="122"/>
      <c r="B62" s="1"/>
      <c r="C62" s="136"/>
      <c r="D62" s="1"/>
    </row>
    <row r="63" spans="1:4" x14ac:dyDescent="0.3">
      <c r="A63" s="132" t="s">
        <v>169</v>
      </c>
      <c r="B63" s="133"/>
      <c r="C63" s="136"/>
      <c r="D63" s="1"/>
    </row>
    <row r="64" spans="1:4" x14ac:dyDescent="0.3">
      <c r="A64" s="123"/>
      <c r="B64" s="124"/>
      <c r="C64" s="136"/>
      <c r="D64" s="1"/>
    </row>
    <row r="65" spans="1:4" x14ac:dyDescent="0.3">
      <c r="A65" s="127" t="s">
        <v>170</v>
      </c>
      <c r="B65" s="124"/>
      <c r="C65" s="151">
        <v>0</v>
      </c>
      <c r="D65" s="1"/>
    </row>
    <row r="66" spans="1:4" x14ac:dyDescent="0.3">
      <c r="A66" s="122"/>
      <c r="B66" s="1"/>
      <c r="C66" s="136"/>
      <c r="D66" s="1"/>
    </row>
    <row r="67" spans="1:4" x14ac:dyDescent="0.3">
      <c r="A67" s="127" t="s">
        <v>171</v>
      </c>
      <c r="B67" s="152"/>
      <c r="C67" s="136"/>
      <c r="D67" s="1"/>
    </row>
    <row r="68" spans="1:4" x14ac:dyDescent="0.3">
      <c r="A68" s="127" t="s">
        <v>172</v>
      </c>
      <c r="B68" s="152"/>
      <c r="C68" s="136"/>
      <c r="D68" s="1"/>
    </row>
    <row r="69" spans="1:4" x14ac:dyDescent="0.3">
      <c r="A69" s="127" t="s">
        <v>253</v>
      </c>
      <c r="B69" s="152"/>
      <c r="C69" s="136"/>
      <c r="D69" s="1"/>
    </row>
    <row r="70" spans="1:4" x14ac:dyDescent="0.3">
      <c r="A70" s="127" t="s">
        <v>173</v>
      </c>
      <c r="B70" s="152"/>
      <c r="C70" s="136"/>
      <c r="D70" s="1"/>
    </row>
    <row r="71" spans="1:4" x14ac:dyDescent="0.3">
      <c r="A71" s="127" t="s">
        <v>174</v>
      </c>
      <c r="B71" s="152"/>
      <c r="C71" s="136"/>
      <c r="D71" s="1"/>
    </row>
    <row r="72" spans="1:4" x14ac:dyDescent="0.3">
      <c r="A72" s="127" t="s">
        <v>175</v>
      </c>
      <c r="B72" s="152"/>
      <c r="C72" s="136"/>
      <c r="D72" s="1"/>
    </row>
    <row r="73" spans="1:4" x14ac:dyDescent="0.3">
      <c r="A73" s="127" t="s">
        <v>176</v>
      </c>
      <c r="B73" s="152"/>
      <c r="C73" s="136"/>
      <c r="D73" s="1"/>
    </row>
    <row r="74" spans="1:4" x14ac:dyDescent="0.3">
      <c r="A74" s="127" t="s">
        <v>177</v>
      </c>
      <c r="B74" s="152"/>
      <c r="C74" s="136"/>
      <c r="D74" s="1"/>
    </row>
    <row r="75" spans="1:4" x14ac:dyDescent="0.3">
      <c r="A75" s="127" t="s">
        <v>178</v>
      </c>
      <c r="B75" s="152"/>
      <c r="C75" s="136"/>
      <c r="D75" s="1"/>
    </row>
    <row r="76" spans="1:4" x14ac:dyDescent="0.3">
      <c r="A76" s="127" t="s">
        <v>179</v>
      </c>
      <c r="B76" s="152"/>
      <c r="C76" s="136"/>
      <c r="D76" s="1"/>
    </row>
    <row r="77" spans="1:4" x14ac:dyDescent="0.3">
      <c r="A77" s="127" t="s">
        <v>180</v>
      </c>
      <c r="B77" s="152"/>
      <c r="C77" s="136"/>
      <c r="D77" s="1"/>
    </row>
    <row r="78" spans="1:4" x14ac:dyDescent="0.3">
      <c r="A78" s="127" t="s">
        <v>181</v>
      </c>
      <c r="B78" s="152"/>
      <c r="C78" s="136"/>
      <c r="D78" s="1"/>
    </row>
    <row r="79" spans="1:4" x14ac:dyDescent="0.3">
      <c r="A79" s="123"/>
      <c r="B79" s="124"/>
      <c r="C79" s="136"/>
      <c r="D79" s="1"/>
    </row>
    <row r="80" spans="1:4" x14ac:dyDescent="0.3">
      <c r="A80" s="127" t="s">
        <v>182</v>
      </c>
      <c r="B80" s="1"/>
      <c r="C80" s="140">
        <f>SUM(B67:B79)</f>
        <v>0</v>
      </c>
      <c r="D80" s="1"/>
    </row>
    <row r="81" spans="1:4" x14ac:dyDescent="0.3">
      <c r="A81" s="144" t="s">
        <v>183</v>
      </c>
      <c r="B81" s="1"/>
      <c r="C81" s="153"/>
      <c r="D81" s="1"/>
    </row>
    <row r="82" spans="1:4" x14ac:dyDescent="0.3">
      <c r="A82" s="127" t="s">
        <v>184</v>
      </c>
      <c r="B82" s="1"/>
      <c r="C82" s="153"/>
      <c r="D82" s="1"/>
    </row>
    <row r="83" spans="1:4" x14ac:dyDescent="0.3">
      <c r="A83" s="144" t="s">
        <v>185</v>
      </c>
      <c r="B83" s="154" t="s">
        <v>186</v>
      </c>
      <c r="C83" s="153"/>
      <c r="D83" s="1"/>
    </row>
    <row r="84" spans="1:4" x14ac:dyDescent="0.3">
      <c r="A84" s="144"/>
      <c r="B84" s="153">
        <f>IF(B83="ledig",IF($C$6&gt;DATE(2019,3,31),811,IF(AND($C$6&gt;DATE(2018,1,31),$C$6&lt;DATE(2019,4,1)),787,IF(AND($C$6&gt;DATE(2017,1,31),$C$6&lt;DATE(2018,2,28)),764,IF(AND($C$6&gt;DATE(2016,2,28),$C$6&lt;DATE(2017,2,1)),746,730)))),IF($C$6&gt;DATE(2019,3,31),1622,IF(AND($C$6&gt;DATE(2018,1,31),$C$6&lt;DATE(2019,4,1)),1573,IF(AND($C$6&gt;DATE(2017,1,31),$C$6&lt;DATE(2018,2,28)),1528,IF(AND($C$6&gt;DATE(2016,2,28),$C$6&lt;DATE(2017,2,1)),1528,1460)))))</f>
        <v>811</v>
      </c>
      <c r="C84" s="153"/>
      <c r="D84" s="1"/>
    </row>
    <row r="85" spans="1:4" x14ac:dyDescent="0.3">
      <c r="A85" s="144" t="s">
        <v>187</v>
      </c>
      <c r="B85" s="153"/>
      <c r="C85" s="153"/>
      <c r="D85" s="1"/>
    </row>
    <row r="86" spans="1:4" x14ac:dyDescent="0.3">
      <c r="A86" s="144" t="s">
        <v>188</v>
      </c>
      <c r="B86" s="143">
        <v>0</v>
      </c>
      <c r="C86" s="153"/>
      <c r="D86" s="1"/>
    </row>
    <row r="87" spans="1:4" x14ac:dyDescent="0.3">
      <c r="A87" s="155" t="s">
        <v>189</v>
      </c>
      <c r="B87" s="153">
        <f>IF(B83="ledig",IF($C$6&gt;DATE(2019,3,31),357,IF(AND($C$6&gt;DATE(2018,1,31),$C$6&lt;DATE(2019,4,1)),347,IF(AND($C$6&gt;DATE(2017,1,31),$C$6&lt;DATE(2018,2,28)),337,IF(AND($C$6&gt;DATE(2016,2,28),$C$6&lt;DATE(2017,2,1)),329,322)))))*B86</f>
        <v>0</v>
      </c>
      <c r="C87" s="153"/>
      <c r="D87" s="1"/>
    </row>
    <row r="88" spans="1:4" x14ac:dyDescent="0.3">
      <c r="A88" s="155" t="s">
        <v>190</v>
      </c>
      <c r="B88" s="156" t="s">
        <v>191</v>
      </c>
      <c r="C88" s="153"/>
      <c r="D88" s="1"/>
    </row>
    <row r="89" spans="1:4" x14ac:dyDescent="0.3">
      <c r="A89" s="127"/>
      <c r="B89" s="157" t="str">
        <f>IF(B88="ja","Zuschlag 50%","")</f>
        <v/>
      </c>
      <c r="C89" s="153"/>
      <c r="D89" s="1"/>
    </row>
    <row r="90" spans="1:4" x14ac:dyDescent="0.3">
      <c r="A90" s="144" t="s">
        <v>154</v>
      </c>
      <c r="B90" s="158"/>
      <c r="C90" s="140">
        <f>SUM(B84,B87)*IF(B88="ja",150%,100%)</f>
        <v>811</v>
      </c>
      <c r="D90" s="1"/>
    </row>
    <row r="91" spans="1:4" x14ac:dyDescent="0.3">
      <c r="A91" s="127"/>
      <c r="B91" s="1"/>
      <c r="C91" s="159"/>
      <c r="D91" s="1"/>
    </row>
    <row r="92" spans="1:4" x14ac:dyDescent="0.3">
      <c r="A92" s="132" t="s">
        <v>192</v>
      </c>
      <c r="B92" s="124"/>
      <c r="C92" s="160">
        <f>IF(SUM(C14:C79)&gt;C90,SUM(C14:C79),C90)</f>
        <v>1151</v>
      </c>
      <c r="D92" s="1"/>
    </row>
    <row r="93" spans="1:4" x14ac:dyDescent="0.3">
      <c r="A93" s="123"/>
      <c r="B93" s="1"/>
      <c r="C93" s="136"/>
      <c r="D93" s="1"/>
    </row>
    <row r="94" spans="1:4" x14ac:dyDescent="0.3">
      <c r="A94" s="123" t="s">
        <v>193</v>
      </c>
      <c r="B94" s="133"/>
      <c r="C94" s="141">
        <v>0</v>
      </c>
      <c r="D94" s="1"/>
    </row>
    <row r="95" spans="1:4" x14ac:dyDescent="0.3">
      <c r="A95" s="123"/>
      <c r="B95" s="124"/>
      <c r="C95" s="136"/>
      <c r="D95" s="1"/>
    </row>
    <row r="96" spans="1:4" ht="15" thickBot="1" x14ac:dyDescent="0.35">
      <c r="A96" s="132" t="s">
        <v>194</v>
      </c>
      <c r="B96" s="124"/>
      <c r="C96" s="161">
        <f>MAX(0,C92-C94)</f>
        <v>1151</v>
      </c>
      <c r="D96" s="1"/>
    </row>
    <row r="97" spans="1:4" ht="15" thickTop="1" x14ac:dyDescent="0.3">
      <c r="A97" s="122"/>
      <c r="B97" s="124"/>
      <c r="C97" s="1"/>
      <c r="D97" s="1"/>
    </row>
    <row r="98" spans="1:4" x14ac:dyDescent="0.3">
      <c r="A98" s="122"/>
      <c r="B98" s="133"/>
      <c r="C98" s="1"/>
      <c r="D98" s="1"/>
    </row>
    <row r="99" spans="1:4" x14ac:dyDescent="0.3">
      <c r="A99" s="122"/>
      <c r="B99" s="1"/>
      <c r="C99" s="1"/>
      <c r="D99" s="1"/>
    </row>
  </sheetData>
  <mergeCells count="1">
    <mergeCell ref="A1:C1"/>
  </mergeCells>
  <conditionalFormatting sqref="B89">
    <cfRule type="expression" priority="1" stopIfTrue="1">
      <formula>$B$88="ja"</formula>
    </cfRule>
  </conditionalFormatting>
  <dataValidations count="3">
    <dataValidation type="list" allowBlank="1" sqref="B26 B86" xr:uid="{99B95607-8418-4114-AF7C-5B4B4080F9DB}">
      <formula1>"1,2,3,4,5"</formula1>
      <formula2>0</formula2>
    </dataValidation>
    <dataValidation type="list" allowBlank="1" showInputMessage="1" showErrorMessage="1" error="Zulässig nur &quot;ledig&quot; oder &quot;verheiratet&quot; (Groß-/Kleinschreibung beachten)" sqref="B83" xr:uid="{A949FA21-4409-404C-946F-0ED81008D7AD}">
      <formula1>"  ,ledig,verheiratet/gleichgestellt"</formula1>
    </dataValidation>
    <dataValidation type="list" allowBlank="1" showErrorMessage="1" error="Zulässig nur &quot;ja&quot; oder &quot;nein&quot; _x000a_(Groß-/Kleinschreibung beachten)" sqref="B88" xr:uid="{90AAC48C-80A9-42AA-9B1A-B9251520A517}">
      <formula1>"ja,nein"</formula1>
      <formula2>0</formula2>
    </dataValidation>
  </dataValidations>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E880A-3CD6-4AB2-B1E7-05049C87E300}">
  <dimension ref="A1:D50"/>
  <sheetViews>
    <sheetView showGridLines="0" zoomScale="87" zoomScaleNormal="87" workbookViewId="0">
      <selection activeCell="B16" sqref="B16"/>
    </sheetView>
  </sheetViews>
  <sheetFormatPr baseColWidth="10" defaultRowHeight="14.4" x14ac:dyDescent="0.3"/>
  <cols>
    <col min="1" max="1" width="57.44140625" customWidth="1"/>
    <col min="2" max="2" width="16.6640625" customWidth="1"/>
  </cols>
  <sheetData>
    <row r="1" spans="1:4" x14ac:dyDescent="0.3">
      <c r="A1" s="198" t="str">
        <f>TEXT('STEP 1 (Stammdaten)'!$B$9,"")&amp; " / "&amp;TEXT('STEP 1 (Stammdaten)'!$B$11,"")&amp; " / Anlage zur Einkommensteuererklärung " &amp;TEXT('STEP 1 (Stammdaten)'!$B$13,"0")</f>
        <v>Lea Lange / 10 100 11111 / Anlage zur Einkommensteuererklärung 2024</v>
      </c>
      <c r="B1" s="198"/>
      <c r="C1" s="198"/>
      <c r="D1" s="1"/>
    </row>
    <row r="2" spans="1:4" x14ac:dyDescent="0.3">
      <c r="A2" s="9"/>
      <c r="B2" s="9"/>
      <c r="C2" s="9"/>
      <c r="D2" s="1"/>
    </row>
    <row r="3" spans="1:4" x14ac:dyDescent="0.3">
      <c r="A3" s="10" t="s">
        <v>12</v>
      </c>
      <c r="B3" s="10"/>
      <c r="C3" s="10"/>
      <c r="D3" s="1"/>
    </row>
    <row r="4" spans="1:4" x14ac:dyDescent="0.3">
      <c r="A4" s="10"/>
      <c r="B4" s="10"/>
      <c r="C4" s="10"/>
      <c r="D4" s="1"/>
    </row>
    <row r="5" spans="1:4" x14ac:dyDescent="0.3">
      <c r="A5" s="11" t="s">
        <v>13</v>
      </c>
      <c r="B5" s="10"/>
      <c r="C5" s="10"/>
      <c r="D5" s="1"/>
    </row>
    <row r="6" spans="1:4" x14ac:dyDescent="0.3">
      <c r="A6" s="10"/>
      <c r="B6" s="10"/>
      <c r="C6" s="12"/>
      <c r="D6" s="1"/>
    </row>
    <row r="7" spans="1:4" x14ac:dyDescent="0.3">
      <c r="A7" s="13" t="s">
        <v>14</v>
      </c>
      <c r="B7" s="10"/>
      <c r="C7" s="10"/>
      <c r="D7" s="1"/>
    </row>
    <row r="8" spans="1:4" x14ac:dyDescent="0.3">
      <c r="A8" s="13" t="s">
        <v>15</v>
      </c>
      <c r="B8" s="10"/>
      <c r="C8" s="10"/>
      <c r="D8" s="1"/>
    </row>
    <row r="9" spans="1:4" x14ac:dyDescent="0.3">
      <c r="A9" s="13"/>
      <c r="B9" s="13"/>
      <c r="C9" s="13"/>
      <c r="D9" s="1"/>
    </row>
    <row r="10" spans="1:4" x14ac:dyDescent="0.3">
      <c r="A10" s="14" t="s">
        <v>16</v>
      </c>
      <c r="B10" s="14"/>
      <c r="C10" s="12"/>
      <c r="D10" s="1"/>
    </row>
    <row r="11" spans="1:4" x14ac:dyDescent="0.3">
      <c r="A11" s="13"/>
      <c r="B11" s="13"/>
      <c r="C11" s="13"/>
      <c r="D11" s="1"/>
    </row>
    <row r="12" spans="1:4" ht="30.75" customHeight="1" x14ac:dyDescent="0.3">
      <c r="A12" s="1" t="s">
        <v>17</v>
      </c>
      <c r="B12" s="15">
        <v>100</v>
      </c>
      <c r="C12" s="16" t="s">
        <v>18</v>
      </c>
      <c r="D12" s="1"/>
    </row>
    <row r="13" spans="1:4" x14ac:dyDescent="0.3">
      <c r="A13" s="1" t="s">
        <v>19</v>
      </c>
      <c r="B13" s="15">
        <v>10</v>
      </c>
      <c r="C13" s="16" t="s">
        <v>18</v>
      </c>
      <c r="D13" s="1"/>
    </row>
    <row r="14" spans="1:4" x14ac:dyDescent="0.3">
      <c r="A14" s="1"/>
      <c r="B14" s="17"/>
      <c r="C14" s="12"/>
      <c r="D14" s="1"/>
    </row>
    <row r="15" spans="1:4" x14ac:dyDescent="0.3">
      <c r="A15" s="1" t="s">
        <v>20</v>
      </c>
      <c r="B15" s="18">
        <f>IF(NOT(ISNUMBER(B12)),"Bitte Flächen eingeben",IF(B13&gt;B12,"Fehler Fläche",ROUNDUP(B13/B12*100, 2)))</f>
        <v>10</v>
      </c>
      <c r="C15" s="12" t="s">
        <v>21</v>
      </c>
      <c r="D15" s="1"/>
    </row>
    <row r="16" spans="1:4" x14ac:dyDescent="0.3">
      <c r="A16" s="13"/>
      <c r="B16" s="13">
        <v>2024</v>
      </c>
      <c r="C16" s="13"/>
      <c r="D16" s="1"/>
    </row>
    <row r="17" spans="1:4" x14ac:dyDescent="0.3">
      <c r="A17" s="14" t="s">
        <v>22</v>
      </c>
      <c r="B17" s="14"/>
      <c r="C17" s="19"/>
      <c r="D17" s="1"/>
    </row>
    <row r="18" spans="1:4" x14ac:dyDescent="0.3">
      <c r="A18" s="20"/>
      <c r="B18" s="13"/>
      <c r="C18" s="21"/>
      <c r="D18" s="1"/>
    </row>
    <row r="19" spans="1:4" x14ac:dyDescent="0.3">
      <c r="A19" s="13" t="s">
        <v>23</v>
      </c>
      <c r="B19" s="2"/>
      <c r="C19" s="12"/>
      <c r="D19" s="1"/>
    </row>
    <row r="20" spans="1:4" x14ac:dyDescent="0.3">
      <c r="A20" s="13" t="s">
        <v>24</v>
      </c>
      <c r="B20" s="22"/>
      <c r="C20" s="12"/>
      <c r="D20" s="1"/>
    </row>
    <row r="21" spans="1:4" ht="26.4" x14ac:dyDescent="0.3">
      <c r="A21" s="23" t="s">
        <v>25</v>
      </c>
      <c r="B21" s="24"/>
      <c r="C21" s="25"/>
      <c r="D21" s="1"/>
    </row>
    <row r="22" spans="1:4" x14ac:dyDescent="0.3">
      <c r="A22" s="13" t="s">
        <v>26</v>
      </c>
      <c r="B22" s="22"/>
      <c r="C22" s="12"/>
      <c r="D22" s="1"/>
    </row>
    <row r="23" spans="1:4" x14ac:dyDescent="0.3">
      <c r="A23" s="13" t="s">
        <v>27</v>
      </c>
      <c r="B23" s="22"/>
      <c r="C23" s="12"/>
      <c r="D23" s="1"/>
    </row>
    <row r="24" spans="1:4" ht="15" customHeight="1" x14ac:dyDescent="0.3">
      <c r="A24" s="13"/>
      <c r="B24" s="26"/>
      <c r="C24" s="12"/>
      <c r="D24" s="1"/>
    </row>
    <row r="25" spans="1:4" x14ac:dyDescent="0.3">
      <c r="A25" s="13" t="s">
        <v>28</v>
      </c>
      <c r="B25" s="1"/>
      <c r="C25" s="27">
        <f>SUM(B19:B23)</f>
        <v>0</v>
      </c>
      <c r="D25" s="1"/>
    </row>
    <row r="26" spans="1:4" x14ac:dyDescent="0.3">
      <c r="A26" s="13"/>
      <c r="B26" s="13"/>
      <c r="C26" s="12"/>
      <c r="D26" s="1"/>
    </row>
    <row r="27" spans="1:4" x14ac:dyDescent="0.3">
      <c r="A27" s="14" t="s">
        <v>29</v>
      </c>
      <c r="B27" s="14"/>
      <c r="C27" s="12"/>
      <c r="D27" s="1"/>
    </row>
    <row r="28" spans="1:4" ht="13.5" customHeight="1" x14ac:dyDescent="0.3">
      <c r="A28" s="20"/>
      <c r="B28" s="13"/>
      <c r="C28" s="12"/>
      <c r="D28" s="1"/>
    </row>
    <row r="29" spans="1:4" x14ac:dyDescent="0.3">
      <c r="A29" s="13" t="s">
        <v>30</v>
      </c>
      <c r="B29" s="22"/>
      <c r="C29" s="12"/>
      <c r="D29" s="1"/>
    </row>
    <row r="30" spans="1:4" x14ac:dyDescent="0.3">
      <c r="A30" s="13" t="s">
        <v>31</v>
      </c>
      <c r="B30" s="22"/>
      <c r="C30" s="12"/>
      <c r="D30" s="1"/>
    </row>
    <row r="31" spans="1:4" x14ac:dyDescent="0.3">
      <c r="A31" s="13" t="s">
        <v>32</v>
      </c>
      <c r="B31" s="22"/>
      <c r="C31" s="12"/>
      <c r="D31" s="1"/>
    </row>
    <row r="32" spans="1:4" x14ac:dyDescent="0.3">
      <c r="A32" s="13" t="s">
        <v>33</v>
      </c>
      <c r="B32" s="22"/>
      <c r="C32" s="12"/>
      <c r="D32" s="1"/>
    </row>
    <row r="33" spans="1:4" x14ac:dyDescent="0.3">
      <c r="A33" s="13" t="s">
        <v>34</v>
      </c>
      <c r="B33" s="22"/>
      <c r="C33" s="12"/>
      <c r="D33" s="1"/>
    </row>
    <row r="34" spans="1:4" x14ac:dyDescent="0.3">
      <c r="A34" s="13" t="s">
        <v>23</v>
      </c>
      <c r="B34" s="22"/>
      <c r="C34" s="12"/>
      <c r="D34" s="1"/>
    </row>
    <row r="35" spans="1:4" x14ac:dyDescent="0.3">
      <c r="A35" s="13" t="s">
        <v>27</v>
      </c>
      <c r="B35" s="22"/>
      <c r="C35" s="12"/>
      <c r="D35" s="1"/>
    </row>
    <row r="36" spans="1:4" x14ac:dyDescent="0.3">
      <c r="A36" s="13"/>
      <c r="B36" s="12"/>
      <c r="C36" s="12"/>
      <c r="D36" s="1"/>
    </row>
    <row r="37" spans="1:4" x14ac:dyDescent="0.3">
      <c r="A37" s="13" t="s">
        <v>35</v>
      </c>
      <c r="B37" s="27">
        <f>SUM(B29:B35)</f>
        <v>0</v>
      </c>
      <c r="C37" s="12"/>
      <c r="D37" s="1"/>
    </row>
    <row r="38" spans="1:4" x14ac:dyDescent="0.3">
      <c r="A38" s="13" t="s">
        <v>36</v>
      </c>
      <c r="B38" s="1"/>
      <c r="C38" s="28">
        <f>IF(NOT(ISNUMBER(B12)),"0,00 EUR",IF( B13&gt;B12,"Fehler Fläche",B37*B15/100))</f>
        <v>0</v>
      </c>
      <c r="D38" s="1"/>
    </row>
    <row r="39" spans="1:4" x14ac:dyDescent="0.3">
      <c r="A39" s="1"/>
      <c r="B39" s="1"/>
      <c r="C39" s="12"/>
      <c r="D39" s="1"/>
    </row>
    <row r="40" spans="1:4" x14ac:dyDescent="0.3">
      <c r="A40" s="20" t="s">
        <v>37</v>
      </c>
      <c r="B40" s="13"/>
      <c r="C40" s="12"/>
      <c r="D40" s="1"/>
    </row>
    <row r="41" spans="1:4" x14ac:dyDescent="0.3">
      <c r="A41" s="20"/>
      <c r="B41" s="13"/>
      <c r="C41" s="12"/>
      <c r="D41" s="1"/>
    </row>
    <row r="42" spans="1:4" ht="26.4" x14ac:dyDescent="0.3">
      <c r="A42" s="23" t="s">
        <v>25</v>
      </c>
      <c r="B42" s="24"/>
      <c r="C42" s="25"/>
      <c r="D42" s="1"/>
    </row>
    <row r="43" spans="1:4" x14ac:dyDescent="0.3">
      <c r="A43" s="13" t="s">
        <v>38</v>
      </c>
      <c r="B43" s="22"/>
      <c r="C43" s="12"/>
      <c r="D43" s="1"/>
    </row>
    <row r="44" spans="1:4" x14ac:dyDescent="0.3">
      <c r="A44" s="13" t="s">
        <v>27</v>
      </c>
      <c r="B44" s="22"/>
      <c r="C44" s="12"/>
      <c r="D44" s="1"/>
    </row>
    <row r="45" spans="1:4" x14ac:dyDescent="0.3">
      <c r="A45" s="13"/>
      <c r="B45" s="12"/>
      <c r="C45" s="12"/>
      <c r="D45" s="1"/>
    </row>
    <row r="46" spans="1:4" x14ac:dyDescent="0.3">
      <c r="A46" s="13" t="s">
        <v>39</v>
      </c>
      <c r="B46" s="21"/>
      <c r="C46" s="29">
        <f>SUM(B42:B44)</f>
        <v>0</v>
      </c>
      <c r="D46" s="1"/>
    </row>
    <row r="47" spans="1:4" x14ac:dyDescent="0.3">
      <c r="A47" s="1"/>
      <c r="B47" s="1"/>
      <c r="C47" s="12"/>
      <c r="D47" s="1"/>
    </row>
    <row r="48" spans="1:4" ht="15" thickBot="1" x14ac:dyDescent="0.35">
      <c r="A48" s="14" t="s">
        <v>40</v>
      </c>
      <c r="B48" s="19"/>
      <c r="C48" s="30">
        <f>SUM(C25,C38,C46)</f>
        <v>0</v>
      </c>
      <c r="D48" s="1"/>
    </row>
    <row r="49" spans="1:4" ht="15" thickTop="1" x14ac:dyDescent="0.3">
      <c r="A49" s="1"/>
      <c r="B49" s="1"/>
      <c r="C49" s="1"/>
      <c r="D49" s="1"/>
    </row>
    <row r="50" spans="1:4" x14ac:dyDescent="0.3">
      <c r="A50" s="1"/>
      <c r="B50" s="1"/>
      <c r="C50" s="1"/>
      <c r="D50" s="1"/>
    </row>
  </sheetData>
  <mergeCells count="1">
    <mergeCell ref="A1:C1"/>
  </mergeCells>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2AA10-BAE7-4605-A178-427CFE073DD4}">
  <dimension ref="A1:D62"/>
  <sheetViews>
    <sheetView showGridLines="0" zoomScale="87" zoomScaleNormal="87" workbookViewId="0">
      <selection activeCell="C37" sqref="C37"/>
    </sheetView>
  </sheetViews>
  <sheetFormatPr baseColWidth="10" defaultRowHeight="14.4" x14ac:dyDescent="0.3"/>
  <cols>
    <col min="1" max="1" width="57.44140625" customWidth="1"/>
    <col min="2" max="2" width="16.6640625" customWidth="1"/>
  </cols>
  <sheetData>
    <row r="1" spans="1:4"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1"/>
    </row>
    <row r="2" spans="1:4" x14ac:dyDescent="0.3">
      <c r="A2" s="13"/>
      <c r="B2" s="13"/>
      <c r="C2" s="13"/>
      <c r="D2" s="1"/>
    </row>
    <row r="3" spans="1:4" x14ac:dyDescent="0.3">
      <c r="A3" s="10" t="s">
        <v>42</v>
      </c>
      <c r="B3" s="10"/>
      <c r="C3" s="10"/>
      <c r="D3" s="1"/>
    </row>
    <row r="4" spans="1:4" x14ac:dyDescent="0.3">
      <c r="A4" s="10"/>
      <c r="B4" s="10"/>
      <c r="C4" s="10"/>
      <c r="D4" s="1"/>
    </row>
    <row r="5" spans="1:4" x14ac:dyDescent="0.3">
      <c r="A5" s="11" t="s">
        <v>43</v>
      </c>
      <c r="B5" s="10"/>
      <c r="C5" s="10"/>
      <c r="D5" s="1"/>
    </row>
    <row r="6" spans="1:4" x14ac:dyDescent="0.3">
      <c r="A6" s="13"/>
      <c r="B6" s="13"/>
      <c r="C6" s="13"/>
      <c r="D6" s="1"/>
    </row>
    <row r="7" spans="1:4" x14ac:dyDescent="0.3">
      <c r="A7" s="14" t="s">
        <v>44</v>
      </c>
      <c r="B7" s="53"/>
      <c r="C7" s="13"/>
      <c r="D7" s="1"/>
    </row>
    <row r="8" spans="1:4" x14ac:dyDescent="0.3">
      <c r="A8" s="14"/>
      <c r="B8" s="53"/>
      <c r="C8" s="13"/>
      <c r="D8" s="1"/>
    </row>
    <row r="9" spans="1:4" x14ac:dyDescent="0.3">
      <c r="A9" s="45" t="s">
        <v>45</v>
      </c>
      <c r="B9" s="53"/>
      <c r="C9" s="13"/>
      <c r="D9" s="1"/>
    </row>
    <row r="10" spans="1:4" x14ac:dyDescent="0.3">
      <c r="A10" s="50" t="s">
        <v>46</v>
      </c>
      <c r="B10" s="31"/>
      <c r="C10" s="13"/>
      <c r="D10" s="1"/>
    </row>
    <row r="11" spans="1:4" ht="30.75" customHeight="1" x14ac:dyDescent="0.3">
      <c r="A11" s="46" t="s">
        <v>47</v>
      </c>
      <c r="B11" s="31"/>
      <c r="C11" s="13"/>
      <c r="D11" s="1"/>
    </row>
    <row r="12" spans="1:4" x14ac:dyDescent="0.3">
      <c r="A12" s="49"/>
      <c r="B12" s="32">
        <f>+B10*8.5+B11*2.5</f>
        <v>0</v>
      </c>
      <c r="C12" s="14"/>
      <c r="D12" s="1"/>
    </row>
    <row r="13" spans="1:4" x14ac:dyDescent="0.3">
      <c r="A13" s="45" t="s">
        <v>48</v>
      </c>
      <c r="B13" s="13"/>
      <c r="C13" s="56"/>
      <c r="D13" s="1"/>
    </row>
    <row r="14" spans="1:4" x14ac:dyDescent="0.3">
      <c r="A14" s="46" t="s">
        <v>49</v>
      </c>
      <c r="B14" s="33"/>
      <c r="C14" s="55"/>
      <c r="D14" s="1"/>
    </row>
    <row r="15" spans="1:4" x14ac:dyDescent="0.3">
      <c r="A15" s="46" t="s">
        <v>50</v>
      </c>
      <c r="B15" s="34"/>
      <c r="C15" s="55"/>
      <c r="D15" s="1"/>
    </row>
    <row r="16" spans="1:4" x14ac:dyDescent="0.3">
      <c r="A16" s="46" t="s">
        <v>51</v>
      </c>
      <c r="B16" s="34"/>
      <c r="C16" s="55"/>
      <c r="D16" s="1"/>
    </row>
    <row r="17" spans="1:4" x14ac:dyDescent="0.3">
      <c r="A17" s="46" t="s">
        <v>52</v>
      </c>
      <c r="B17" s="34"/>
      <c r="C17" s="55"/>
      <c r="D17" s="1"/>
    </row>
    <row r="18" spans="1:4" x14ac:dyDescent="0.3">
      <c r="A18" s="46" t="s">
        <v>53</v>
      </c>
      <c r="B18" s="34"/>
      <c r="C18" s="55"/>
      <c r="D18" s="1"/>
    </row>
    <row r="19" spans="1:4" x14ac:dyDescent="0.3">
      <c r="A19" s="46" t="s">
        <v>54</v>
      </c>
      <c r="B19" s="34"/>
      <c r="C19" s="55"/>
      <c r="D19" s="1"/>
    </row>
    <row r="20" spans="1:4" x14ac:dyDescent="0.3">
      <c r="A20" s="46" t="s">
        <v>55</v>
      </c>
      <c r="B20" s="34"/>
      <c r="C20" s="55"/>
      <c r="D20" s="1"/>
    </row>
    <row r="21" spans="1:4" x14ac:dyDescent="0.3">
      <c r="A21" s="46" t="s">
        <v>56</v>
      </c>
      <c r="B21" s="34"/>
      <c r="C21" s="55"/>
      <c r="D21" s="1"/>
    </row>
    <row r="22" spans="1:4" x14ac:dyDescent="0.3">
      <c r="A22" s="13"/>
      <c r="B22" s="32">
        <f>SUBTOTAL(9,B14:B21)</f>
        <v>0</v>
      </c>
      <c r="C22" s="55"/>
      <c r="D22" s="1"/>
    </row>
    <row r="23" spans="1:4" ht="15" customHeight="1" x14ac:dyDescent="0.3">
      <c r="A23" s="13"/>
      <c r="B23" s="54"/>
      <c r="C23" s="55"/>
      <c r="D23" s="1"/>
    </row>
    <row r="24" spans="1:4" x14ac:dyDescent="0.3">
      <c r="A24" s="1" t="s">
        <v>57</v>
      </c>
      <c r="B24" s="1"/>
      <c r="C24" s="35">
        <f>SUM(B22,B12)</f>
        <v>0</v>
      </c>
      <c r="D24" s="1"/>
    </row>
    <row r="25" spans="1:4" x14ac:dyDescent="0.3">
      <c r="A25" s="1"/>
      <c r="B25" s="1"/>
      <c r="C25" s="52"/>
      <c r="D25" s="1"/>
    </row>
    <row r="26" spans="1:4" x14ac:dyDescent="0.3">
      <c r="A26" s="14" t="s">
        <v>58</v>
      </c>
      <c r="B26" s="1"/>
      <c r="C26" s="52"/>
      <c r="D26" s="1"/>
    </row>
    <row r="27" spans="1:4" ht="13.5" customHeight="1" x14ac:dyDescent="0.3">
      <c r="A27" s="1"/>
      <c r="B27" s="1"/>
      <c r="C27" s="52"/>
      <c r="D27" s="1"/>
    </row>
    <row r="28" spans="1:4" x14ac:dyDescent="0.3">
      <c r="A28" s="13" t="s">
        <v>59</v>
      </c>
      <c r="B28" s="1"/>
      <c r="C28" s="44"/>
      <c r="D28" s="1"/>
    </row>
    <row r="29" spans="1:4" x14ac:dyDescent="0.3">
      <c r="A29" s="13" t="s">
        <v>60</v>
      </c>
      <c r="B29" s="53"/>
      <c r="C29" s="44"/>
      <c r="D29" s="1"/>
    </row>
    <row r="30" spans="1:4" x14ac:dyDescent="0.3">
      <c r="A30" s="13"/>
      <c r="B30" s="13"/>
      <c r="C30" s="44"/>
      <c r="D30" s="1"/>
    </row>
    <row r="31" spans="1:4" x14ac:dyDescent="0.3">
      <c r="A31" s="45" t="s">
        <v>61</v>
      </c>
      <c r="B31" s="13"/>
      <c r="C31" s="44"/>
      <c r="D31" s="1"/>
    </row>
    <row r="32" spans="1:4" x14ac:dyDescent="0.3">
      <c r="A32" s="46" t="s">
        <v>62</v>
      </c>
      <c r="B32" s="13"/>
      <c r="C32" s="36"/>
      <c r="D32" s="1"/>
    </row>
    <row r="33" spans="1:4" x14ac:dyDescent="0.3">
      <c r="A33" s="46" t="s">
        <v>63</v>
      </c>
      <c r="B33" s="13"/>
      <c r="C33" s="44"/>
      <c r="D33" s="1"/>
    </row>
    <row r="34" spans="1:4" x14ac:dyDescent="0.3">
      <c r="A34" s="51" t="s">
        <v>64</v>
      </c>
      <c r="B34" s="37"/>
      <c r="C34" s="44"/>
      <c r="D34" s="1"/>
    </row>
    <row r="35" spans="1:4" x14ac:dyDescent="0.3">
      <c r="A35" s="51" t="s">
        <v>65</v>
      </c>
      <c r="B35" s="37"/>
      <c r="C35" s="44"/>
      <c r="D35" s="1"/>
    </row>
    <row r="36" spans="1:4" x14ac:dyDescent="0.3">
      <c r="A36" s="46" t="s">
        <v>66</v>
      </c>
      <c r="B36" s="38">
        <f>IF(ISNUMBER(B34),0.3,IF(ISNUMBER(B35),0.2,0))</f>
        <v>0</v>
      </c>
      <c r="C36" s="44"/>
      <c r="D36" s="1"/>
    </row>
    <row r="37" spans="1:4" x14ac:dyDescent="0.3">
      <c r="A37" s="51" t="s">
        <v>67</v>
      </c>
      <c r="B37" s="1"/>
      <c r="C37" s="35">
        <f>IF(ISNUMBER(B34),B34*B36,B35*B36)</f>
        <v>0</v>
      </c>
      <c r="D37" s="1"/>
    </row>
    <row r="38" spans="1:4" x14ac:dyDescent="0.3">
      <c r="A38" s="46"/>
      <c r="B38" s="1"/>
      <c r="C38" s="44"/>
      <c r="D38" s="1"/>
    </row>
    <row r="39" spans="1:4" x14ac:dyDescent="0.3">
      <c r="A39" s="50" t="s">
        <v>68</v>
      </c>
      <c r="B39" s="1"/>
      <c r="C39" s="36"/>
      <c r="D39" s="1"/>
    </row>
    <row r="40" spans="1:4" x14ac:dyDescent="0.3">
      <c r="A40" s="50" t="s">
        <v>69</v>
      </c>
      <c r="B40" s="1"/>
      <c r="C40" s="44"/>
      <c r="D40" s="1"/>
    </row>
    <row r="41" spans="1:4" x14ac:dyDescent="0.3">
      <c r="A41" s="49"/>
      <c r="B41" s="1"/>
      <c r="C41" s="44"/>
      <c r="D41" s="1"/>
    </row>
    <row r="42" spans="1:4" x14ac:dyDescent="0.3">
      <c r="A42" s="45" t="s">
        <v>70</v>
      </c>
      <c r="B42" s="43"/>
      <c r="C42" s="36"/>
      <c r="D42" s="1"/>
    </row>
    <row r="43" spans="1:4" x14ac:dyDescent="0.3">
      <c r="A43" s="46" t="s">
        <v>62</v>
      </c>
      <c r="B43" s="21"/>
      <c r="C43" s="48"/>
      <c r="D43" s="1"/>
    </row>
    <row r="44" spans="1:4" x14ac:dyDescent="0.3">
      <c r="A44" s="49"/>
      <c r="B44" s="1"/>
      <c r="C44" s="48"/>
      <c r="D44" s="1"/>
    </row>
    <row r="45" spans="1:4" x14ac:dyDescent="0.3">
      <c r="A45" s="45" t="s">
        <v>71</v>
      </c>
      <c r="B45" s="21"/>
      <c r="C45" s="48"/>
      <c r="D45" s="1"/>
    </row>
    <row r="46" spans="1:4" x14ac:dyDescent="0.3">
      <c r="A46" s="46" t="s">
        <v>72</v>
      </c>
      <c r="B46" s="39"/>
      <c r="C46" s="47"/>
      <c r="D46" s="1"/>
    </row>
    <row r="47" spans="1:4" x14ac:dyDescent="0.3">
      <c r="A47" s="46" t="s">
        <v>73</v>
      </c>
      <c r="B47" s="39"/>
      <c r="C47" s="47"/>
      <c r="D47" s="1"/>
    </row>
    <row r="48" spans="1:4" x14ac:dyDescent="0.3">
      <c r="A48" s="46" t="s">
        <v>74</v>
      </c>
      <c r="B48" s="39"/>
      <c r="C48" s="47"/>
      <c r="D48" s="1"/>
    </row>
    <row r="49" spans="1:4" x14ac:dyDescent="0.3">
      <c r="A49" s="46"/>
      <c r="B49" s="38">
        <f>46:46*12+47:47*12+48:48*24</f>
        <v>0</v>
      </c>
      <c r="C49" s="47"/>
      <c r="D49" s="1"/>
    </row>
    <row r="50" spans="1:4" x14ac:dyDescent="0.3">
      <c r="A50" s="46" t="s">
        <v>75</v>
      </c>
      <c r="B50" s="40"/>
      <c r="C50" s="47"/>
      <c r="D50" s="1"/>
    </row>
    <row r="51" spans="1:4" x14ac:dyDescent="0.3">
      <c r="A51" s="46" t="s">
        <v>76</v>
      </c>
      <c r="B51" s="1"/>
      <c r="C51" s="35">
        <f>B49-B50</f>
        <v>0</v>
      </c>
      <c r="D51" s="1"/>
    </row>
    <row r="52" spans="1:4" x14ac:dyDescent="0.3">
      <c r="A52" s="45"/>
      <c r="B52" s="1"/>
      <c r="C52" s="44"/>
      <c r="D52" s="1"/>
    </row>
    <row r="53" spans="1:4" x14ac:dyDescent="0.3">
      <c r="A53" s="45" t="s">
        <v>77</v>
      </c>
      <c r="B53" s="43"/>
      <c r="C53" s="36"/>
      <c r="D53" s="1"/>
    </row>
    <row r="54" spans="1:4" x14ac:dyDescent="0.3">
      <c r="A54" s="1"/>
      <c r="B54" s="1"/>
      <c r="C54" s="44"/>
      <c r="D54" s="1"/>
    </row>
    <row r="55" spans="1:4" x14ac:dyDescent="0.3">
      <c r="A55" s="14" t="s">
        <v>78</v>
      </c>
      <c r="B55" s="19"/>
      <c r="C55" s="41">
        <f>SUM(C24:C54)</f>
        <v>0</v>
      </c>
      <c r="D55" s="1"/>
    </row>
    <row r="56" spans="1:4" x14ac:dyDescent="0.3">
      <c r="A56" s="13"/>
      <c r="B56" s="21"/>
      <c r="C56" s="44"/>
      <c r="D56" s="1"/>
    </row>
    <row r="57" spans="1:4" x14ac:dyDescent="0.3">
      <c r="A57" s="13" t="s">
        <v>79</v>
      </c>
      <c r="B57" s="43"/>
      <c r="C57" s="36"/>
      <c r="D57" s="1"/>
    </row>
    <row r="58" spans="1:4" x14ac:dyDescent="0.3">
      <c r="A58" s="13"/>
      <c r="B58" s="43"/>
      <c r="C58" s="44"/>
      <c r="D58" s="1"/>
    </row>
    <row r="59" spans="1:4" ht="15" thickBot="1" x14ac:dyDescent="0.35">
      <c r="A59" s="14" t="s">
        <v>80</v>
      </c>
      <c r="B59" s="19"/>
      <c r="C59" s="42">
        <f>MAX(0,C55-C57)</f>
        <v>0</v>
      </c>
      <c r="D59" s="1"/>
    </row>
    <row r="60" spans="1:4" ht="15" thickTop="1" x14ac:dyDescent="0.3">
      <c r="A60" s="1"/>
      <c r="B60" s="1"/>
      <c r="C60" s="1"/>
      <c r="D60" s="1"/>
    </row>
    <row r="61" spans="1:4" x14ac:dyDescent="0.3">
      <c r="A61" s="1"/>
      <c r="B61" s="1"/>
      <c r="C61" s="1"/>
      <c r="D61" s="1"/>
    </row>
    <row r="62" spans="1:4" x14ac:dyDescent="0.3">
      <c r="A62" s="1"/>
      <c r="B62" s="1"/>
      <c r="C62" s="1"/>
      <c r="D62" s="1"/>
    </row>
  </sheetData>
  <mergeCells count="1">
    <mergeCell ref="A1:C1"/>
  </mergeCells>
  <conditionalFormatting sqref="B35">
    <cfRule type="expression" dxfId="3" priority="1" stopIfTrue="1">
      <formula>AND(ISNUMBER($B$34),$B$34&gt;0)</formula>
    </cfRule>
  </conditionalFormatting>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83F43-77B7-414B-9A24-C86DAF66EA14}">
  <dimension ref="A1:D75"/>
  <sheetViews>
    <sheetView showGridLines="0" topLeftCell="A51" zoomScale="87" zoomScaleNormal="87" workbookViewId="0">
      <selection sqref="A1:C1"/>
    </sheetView>
  </sheetViews>
  <sheetFormatPr baseColWidth="10" defaultRowHeight="14.4" x14ac:dyDescent="0.3"/>
  <cols>
    <col min="1" max="1" width="57.44140625" customWidth="1"/>
    <col min="2" max="2" width="16.6640625" customWidth="1"/>
  </cols>
  <sheetData>
    <row r="1" spans="1:4"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1"/>
    </row>
    <row r="2" spans="1:4" x14ac:dyDescent="0.3">
      <c r="A2" s="1"/>
      <c r="B2" s="1"/>
      <c r="C2" s="1"/>
      <c r="D2" s="1"/>
    </row>
    <row r="3" spans="1:4" x14ac:dyDescent="0.3">
      <c r="A3" s="10" t="s">
        <v>195</v>
      </c>
      <c r="B3" s="10"/>
      <c r="C3" s="10"/>
      <c r="D3" s="1"/>
    </row>
    <row r="4" spans="1:4" x14ac:dyDescent="0.3">
      <c r="A4" s="10"/>
      <c r="B4" s="10"/>
      <c r="C4" s="10"/>
      <c r="D4" s="1"/>
    </row>
    <row r="5" spans="1:4" x14ac:dyDescent="0.3">
      <c r="A5" s="11" t="s">
        <v>43</v>
      </c>
      <c r="B5" s="10"/>
      <c r="C5" s="10"/>
      <c r="D5" s="1"/>
    </row>
    <row r="6" spans="1:4" x14ac:dyDescent="0.3">
      <c r="A6" s="10"/>
      <c r="B6" s="10"/>
      <c r="C6" s="10"/>
      <c r="D6" s="1"/>
    </row>
    <row r="7" spans="1:4" x14ac:dyDescent="0.3">
      <c r="A7" s="13"/>
      <c r="B7" s="174" t="s">
        <v>196</v>
      </c>
      <c r="C7" s="174" t="s">
        <v>197</v>
      </c>
      <c r="D7" s="1"/>
    </row>
    <row r="8" spans="1:4" x14ac:dyDescent="0.3">
      <c r="A8" s="171" t="s">
        <v>198</v>
      </c>
      <c r="B8" s="162"/>
      <c r="C8" s="162"/>
      <c r="D8" s="1"/>
    </row>
    <row r="9" spans="1:4" x14ac:dyDescent="0.3">
      <c r="A9" s="163" t="s">
        <v>199</v>
      </c>
      <c r="B9" s="93"/>
      <c r="C9" s="174"/>
      <c r="D9" s="1"/>
    </row>
    <row r="10" spans="1:4" x14ac:dyDescent="0.3">
      <c r="A10" s="171"/>
      <c r="B10" s="93"/>
      <c r="C10" s="174"/>
      <c r="D10" s="1"/>
    </row>
    <row r="11" spans="1:4" ht="30.75" customHeight="1" x14ac:dyDescent="0.3">
      <c r="A11" s="171" t="s">
        <v>200</v>
      </c>
      <c r="B11" s="162"/>
      <c r="C11" s="162"/>
      <c r="D11" s="1"/>
    </row>
    <row r="12" spans="1:4" x14ac:dyDescent="0.3">
      <c r="A12" s="163" t="s">
        <v>199</v>
      </c>
      <c r="B12" s="1"/>
      <c r="C12" s="13"/>
      <c r="D12" s="1"/>
    </row>
    <row r="13" spans="1:4" x14ac:dyDescent="0.3">
      <c r="A13" s="1"/>
      <c r="B13" s="1"/>
      <c r="C13" s="1"/>
      <c r="D13" s="1"/>
    </row>
    <row r="14" spans="1:4" x14ac:dyDescent="0.3">
      <c r="A14" s="13"/>
      <c r="B14" s="13"/>
      <c r="C14" s="13"/>
      <c r="D14" s="1"/>
    </row>
    <row r="15" spans="1:4" x14ac:dyDescent="0.3">
      <c r="A15" s="14" t="s">
        <v>133</v>
      </c>
      <c r="B15" s="14"/>
      <c r="C15" s="14"/>
      <c r="D15" s="1"/>
    </row>
    <row r="16" spans="1:4" x14ac:dyDescent="0.3">
      <c r="A16" s="14"/>
      <c r="B16" s="14"/>
      <c r="C16" s="14"/>
      <c r="D16" s="1"/>
    </row>
    <row r="17" spans="1:4" x14ac:dyDescent="0.3">
      <c r="A17" s="79" t="s">
        <v>201</v>
      </c>
      <c r="B17" s="81"/>
      <c r="C17" s="164"/>
      <c r="D17" s="1"/>
    </row>
    <row r="18" spans="1:4" x14ac:dyDescent="0.3">
      <c r="A18" s="45"/>
      <c r="B18" s="13"/>
      <c r="C18" s="13"/>
      <c r="D18" s="1"/>
    </row>
    <row r="19" spans="1:4" x14ac:dyDescent="0.3">
      <c r="A19" s="173" t="s">
        <v>202</v>
      </c>
      <c r="B19" s="13"/>
      <c r="C19" s="13"/>
      <c r="D19" s="1"/>
    </row>
    <row r="20" spans="1:4" x14ac:dyDescent="0.3">
      <c r="A20" s="46" t="s">
        <v>62</v>
      </c>
      <c r="B20" s="13"/>
      <c r="C20" s="2"/>
      <c r="D20" s="1"/>
    </row>
    <row r="21" spans="1:4" x14ac:dyDescent="0.3">
      <c r="A21" s="46" t="s">
        <v>134</v>
      </c>
      <c r="B21" s="13"/>
      <c r="C21" s="12"/>
      <c r="D21" s="1"/>
    </row>
    <row r="22" spans="1:4" x14ac:dyDescent="0.3">
      <c r="A22" s="51" t="s">
        <v>203</v>
      </c>
      <c r="B22" s="115"/>
      <c r="C22" s="12"/>
      <c r="D22" s="1"/>
    </row>
    <row r="23" spans="1:4" ht="15" customHeight="1" x14ac:dyDescent="0.3">
      <c r="A23" s="51" t="s">
        <v>65</v>
      </c>
      <c r="B23" s="115"/>
      <c r="C23" s="12"/>
      <c r="D23" s="1"/>
    </row>
    <row r="24" spans="1:4" x14ac:dyDescent="0.3">
      <c r="A24" s="46" t="s">
        <v>66</v>
      </c>
      <c r="B24" s="27">
        <f>IF(ISNUMBER(B22),0.3,IF(ISNUMBER(B23),0.2,0))</f>
        <v>0</v>
      </c>
      <c r="C24" s="12"/>
      <c r="D24" s="1"/>
    </row>
    <row r="25" spans="1:4" x14ac:dyDescent="0.3">
      <c r="A25" s="51" t="s">
        <v>67</v>
      </c>
      <c r="B25" s="1"/>
      <c r="C25" s="27">
        <f>IF(ISNUMBER(B22),B22*B24,B23*B24)</f>
        <v>0</v>
      </c>
      <c r="D25" s="1"/>
    </row>
    <row r="26" spans="1:4" x14ac:dyDescent="0.3">
      <c r="A26" s="46"/>
      <c r="B26" s="1"/>
      <c r="C26" s="12"/>
      <c r="D26" s="1"/>
    </row>
    <row r="27" spans="1:4" ht="13.5" customHeight="1" x14ac:dyDescent="0.3">
      <c r="A27" s="50" t="s">
        <v>204</v>
      </c>
      <c r="B27" s="1"/>
      <c r="C27" s="22"/>
      <c r="D27" s="1"/>
    </row>
    <row r="28" spans="1:4" x14ac:dyDescent="0.3">
      <c r="A28" s="49"/>
      <c r="B28" s="1"/>
      <c r="C28" s="172"/>
      <c r="D28" s="1"/>
    </row>
    <row r="29" spans="1:4" x14ac:dyDescent="0.3">
      <c r="A29" s="173" t="s">
        <v>205</v>
      </c>
      <c r="B29" s="21"/>
      <c r="C29" s="172"/>
      <c r="D29" s="1"/>
    </row>
    <row r="30" spans="1:4" x14ac:dyDescent="0.3">
      <c r="A30" s="46" t="s">
        <v>206</v>
      </c>
      <c r="B30" s="21"/>
      <c r="C30" s="165"/>
      <c r="D30" s="1"/>
    </row>
    <row r="31" spans="1:4" x14ac:dyDescent="0.3">
      <c r="A31" s="46" t="s">
        <v>207</v>
      </c>
      <c r="B31" s="21"/>
      <c r="C31" s="12"/>
      <c r="D31" s="1"/>
    </row>
    <row r="32" spans="1:4" x14ac:dyDescent="0.3">
      <c r="A32" s="51" t="s">
        <v>208</v>
      </c>
      <c r="B32" s="115"/>
      <c r="C32" s="12"/>
      <c r="D32" s="1"/>
    </row>
    <row r="33" spans="1:4" x14ac:dyDescent="0.3">
      <c r="A33" s="51" t="s">
        <v>209</v>
      </c>
      <c r="B33" s="166"/>
      <c r="C33" s="12"/>
      <c r="D33" s="1"/>
    </row>
    <row r="34" spans="1:4" x14ac:dyDescent="0.3">
      <c r="A34" s="46" t="s">
        <v>153</v>
      </c>
      <c r="B34" s="27">
        <f>IF(C17="ja",0.6,0.3)</f>
        <v>0.3</v>
      </c>
      <c r="C34" s="12"/>
      <c r="D34" s="1"/>
    </row>
    <row r="35" spans="1:4" x14ac:dyDescent="0.3">
      <c r="A35" s="51" t="s">
        <v>67</v>
      </c>
      <c r="B35" s="1"/>
      <c r="C35" s="116">
        <f>+B34*B33*B32</f>
        <v>0</v>
      </c>
      <c r="D35" s="1"/>
    </row>
    <row r="36" spans="1:4" x14ac:dyDescent="0.3">
      <c r="A36" s="46"/>
      <c r="B36" s="1"/>
      <c r="C36" s="26"/>
      <c r="D36" s="1"/>
    </row>
    <row r="37" spans="1:4" x14ac:dyDescent="0.3">
      <c r="A37" s="46" t="s">
        <v>55</v>
      </c>
      <c r="B37" s="1"/>
      <c r="C37" s="167"/>
      <c r="D37" s="1"/>
    </row>
    <row r="38" spans="1:4" x14ac:dyDescent="0.3">
      <c r="A38" s="46" t="s">
        <v>210</v>
      </c>
      <c r="B38" s="1"/>
      <c r="C38" s="12"/>
      <c r="D38" s="1"/>
    </row>
    <row r="39" spans="1:4" x14ac:dyDescent="0.3">
      <c r="A39" s="46" t="s">
        <v>211</v>
      </c>
      <c r="B39" s="13"/>
      <c r="C39" s="22"/>
      <c r="D39" s="1"/>
    </row>
    <row r="40" spans="1:4" x14ac:dyDescent="0.3">
      <c r="A40" s="49"/>
      <c r="B40" s="1"/>
      <c r="C40" s="12"/>
      <c r="D40" s="1"/>
    </row>
    <row r="41" spans="1:4" x14ac:dyDescent="0.3">
      <c r="A41" s="173" t="s">
        <v>212</v>
      </c>
      <c r="B41" s="13"/>
      <c r="C41" s="12"/>
      <c r="D41" s="1"/>
    </row>
    <row r="42" spans="1:4" x14ac:dyDescent="0.3">
      <c r="A42" s="46" t="s">
        <v>62</v>
      </c>
      <c r="B42" s="13"/>
      <c r="C42" s="22"/>
      <c r="D42" s="1"/>
    </row>
    <row r="43" spans="1:4" x14ac:dyDescent="0.3">
      <c r="A43" s="46" t="s">
        <v>207</v>
      </c>
      <c r="B43" s="13"/>
      <c r="C43" s="172"/>
      <c r="D43" s="1"/>
    </row>
    <row r="44" spans="1:4" x14ac:dyDescent="0.3">
      <c r="A44" s="51" t="s">
        <v>213</v>
      </c>
      <c r="B44" s="115"/>
      <c r="C44" s="26"/>
      <c r="D44" s="1"/>
    </row>
    <row r="45" spans="1:4" x14ac:dyDescent="0.3">
      <c r="A45" s="51" t="s">
        <v>65</v>
      </c>
      <c r="B45" s="115"/>
      <c r="C45" s="26"/>
      <c r="D45" s="1"/>
    </row>
    <row r="46" spans="1:4" x14ac:dyDescent="0.3">
      <c r="A46" s="46" t="s">
        <v>66</v>
      </c>
      <c r="B46" s="168">
        <f>IF(ISNUMBER(B44),0.3,IF(ISNUMBER(B45),0.2,0))</f>
        <v>0</v>
      </c>
      <c r="C46" s="26"/>
      <c r="D46" s="1"/>
    </row>
    <row r="47" spans="1:4" x14ac:dyDescent="0.3">
      <c r="A47" s="51" t="s">
        <v>67</v>
      </c>
      <c r="B47" s="1"/>
      <c r="C47" s="27">
        <f>IF(ISNUMBER(B44),B44*B46,B45*B46)</f>
        <v>0</v>
      </c>
      <c r="D47" s="1"/>
    </row>
    <row r="48" spans="1:4" x14ac:dyDescent="0.3">
      <c r="A48" s="46"/>
      <c r="B48" s="1"/>
      <c r="C48" s="12"/>
      <c r="D48" s="1"/>
    </row>
    <row r="49" spans="1:4" x14ac:dyDescent="0.3">
      <c r="A49" s="50" t="s">
        <v>204</v>
      </c>
      <c r="B49" s="1"/>
      <c r="C49" s="22"/>
      <c r="D49" s="1"/>
    </row>
    <row r="50" spans="1:4" x14ac:dyDescent="0.3">
      <c r="A50" s="49"/>
      <c r="B50" s="1"/>
      <c r="C50" s="172"/>
      <c r="D50" s="1"/>
    </row>
    <row r="51" spans="1:4" x14ac:dyDescent="0.3">
      <c r="A51" s="49"/>
      <c r="B51" s="1"/>
      <c r="C51" s="172"/>
      <c r="D51" s="1"/>
    </row>
    <row r="52" spans="1:4" x14ac:dyDescent="0.3">
      <c r="A52" s="14" t="s">
        <v>214</v>
      </c>
      <c r="B52" s="19"/>
      <c r="C52" s="172"/>
      <c r="D52" s="1"/>
    </row>
    <row r="53" spans="1:4" x14ac:dyDescent="0.3">
      <c r="A53" s="45" t="s">
        <v>215</v>
      </c>
      <c r="B53" s="21"/>
      <c r="C53" s="172"/>
      <c r="D53" s="1"/>
    </row>
    <row r="54" spans="1:4" x14ac:dyDescent="0.3">
      <c r="A54" s="45" t="s">
        <v>73</v>
      </c>
      <c r="B54" s="169"/>
      <c r="C54" s="172"/>
      <c r="D54" s="1"/>
    </row>
    <row r="55" spans="1:4" x14ac:dyDescent="0.3">
      <c r="A55" s="45" t="s">
        <v>74</v>
      </c>
      <c r="B55" s="166"/>
      <c r="C55" s="172"/>
      <c r="D55" s="1"/>
    </row>
    <row r="56" spans="1:4" x14ac:dyDescent="0.3">
      <c r="A56" s="45"/>
      <c r="B56" s="170">
        <f>(B54*12+B55*24)</f>
        <v>0</v>
      </c>
      <c r="C56" s="172"/>
      <c r="D56" s="1"/>
    </row>
    <row r="57" spans="1:4" x14ac:dyDescent="0.3">
      <c r="A57" s="45" t="s">
        <v>75</v>
      </c>
      <c r="B57" s="22"/>
      <c r="C57" s="172"/>
      <c r="D57" s="1"/>
    </row>
    <row r="58" spans="1:4" x14ac:dyDescent="0.3">
      <c r="A58" s="45" t="s">
        <v>76</v>
      </c>
      <c r="B58" s="1"/>
      <c r="C58" s="27">
        <f>(B56-B57)</f>
        <v>0</v>
      </c>
      <c r="D58" s="1"/>
    </row>
    <row r="59" spans="1:4" x14ac:dyDescent="0.3">
      <c r="A59" s="1"/>
      <c r="B59" s="1"/>
      <c r="C59" s="12"/>
      <c r="D59" s="1"/>
    </row>
    <row r="60" spans="1:4" x14ac:dyDescent="0.3">
      <c r="A60" s="14" t="s">
        <v>216</v>
      </c>
      <c r="B60" s="14"/>
      <c r="C60" s="1"/>
      <c r="D60" s="1"/>
    </row>
    <row r="61" spans="1:4" x14ac:dyDescent="0.3">
      <c r="A61" s="45" t="s">
        <v>217</v>
      </c>
      <c r="B61" s="21"/>
      <c r="C61" s="172"/>
      <c r="D61" s="1"/>
    </row>
    <row r="62" spans="1:4" x14ac:dyDescent="0.3">
      <c r="A62" s="45" t="s">
        <v>62</v>
      </c>
      <c r="B62" s="14"/>
      <c r="C62" s="1"/>
      <c r="D62" s="1"/>
    </row>
    <row r="63" spans="1:4" x14ac:dyDescent="0.3">
      <c r="A63" s="45" t="s">
        <v>218</v>
      </c>
      <c r="B63" s="22"/>
      <c r="C63" s="1"/>
      <c r="D63" s="1"/>
    </row>
    <row r="64" spans="1:4" x14ac:dyDescent="0.3">
      <c r="A64" s="45" t="s">
        <v>33</v>
      </c>
      <c r="B64" s="22"/>
      <c r="C64" s="1"/>
      <c r="D64" s="1"/>
    </row>
    <row r="65" spans="1:4" x14ac:dyDescent="0.3">
      <c r="A65" s="45" t="s">
        <v>219</v>
      </c>
      <c r="B65" s="22"/>
      <c r="C65" s="1"/>
      <c r="D65" s="1"/>
    </row>
    <row r="66" spans="1:4" x14ac:dyDescent="0.3">
      <c r="A66" s="45" t="s">
        <v>220</v>
      </c>
      <c r="B66" s="22"/>
      <c r="C66" s="1"/>
      <c r="D66" s="1"/>
    </row>
    <row r="67" spans="1:4" x14ac:dyDescent="0.3">
      <c r="A67" s="171" t="s">
        <v>27</v>
      </c>
      <c r="B67" s="22"/>
      <c r="C67" s="1"/>
      <c r="D67" s="1"/>
    </row>
    <row r="68" spans="1:4" x14ac:dyDescent="0.3">
      <c r="A68" s="45" t="s">
        <v>76</v>
      </c>
      <c r="B68" s="81"/>
      <c r="C68" s="27">
        <f>SUM(B63:B67)</f>
        <v>0</v>
      </c>
      <c r="D68" s="1"/>
    </row>
    <row r="69" spans="1:4" x14ac:dyDescent="0.3">
      <c r="A69" s="1"/>
      <c r="B69" s="1"/>
      <c r="C69" s="12"/>
      <c r="D69" s="1"/>
    </row>
    <row r="70" spans="1:4" x14ac:dyDescent="0.3">
      <c r="A70" s="14" t="s">
        <v>221</v>
      </c>
      <c r="B70" s="14"/>
      <c r="C70" s="117">
        <f>SUM(C20:C68)</f>
        <v>0</v>
      </c>
      <c r="D70" s="1"/>
    </row>
    <row r="71" spans="1:4" x14ac:dyDescent="0.3">
      <c r="A71" s="1"/>
      <c r="B71" s="1"/>
      <c r="C71" s="12"/>
      <c r="D71" s="1"/>
    </row>
    <row r="72" spans="1:4" x14ac:dyDescent="0.3">
      <c r="A72" s="13" t="s">
        <v>193</v>
      </c>
      <c r="B72" s="77"/>
      <c r="C72" s="22"/>
      <c r="D72" s="1"/>
    </row>
    <row r="73" spans="1:4" x14ac:dyDescent="0.3">
      <c r="A73" s="1"/>
      <c r="B73" s="1"/>
      <c r="C73" s="12"/>
      <c r="D73" s="1"/>
    </row>
    <row r="74" spans="1:4" ht="15" thickBot="1" x14ac:dyDescent="0.35">
      <c r="A74" s="14" t="s">
        <v>222</v>
      </c>
      <c r="B74" s="14"/>
      <c r="C74" s="76">
        <f>IF(C72&gt;C70,0,C70-C72)</f>
        <v>0</v>
      </c>
      <c r="D74" s="1"/>
    </row>
    <row r="75" spans="1:4" ht="15" thickTop="1" x14ac:dyDescent="0.3">
      <c r="A75" s="1"/>
      <c r="B75" s="1"/>
      <c r="C75" s="1"/>
      <c r="D75" s="1"/>
    </row>
  </sheetData>
  <mergeCells count="1">
    <mergeCell ref="A1:C1"/>
  </mergeCells>
  <conditionalFormatting sqref="B23">
    <cfRule type="expression" dxfId="2" priority="2" stopIfTrue="1">
      <formula>AND(ISNUMBER($B$22),$B$22&gt;0)</formula>
    </cfRule>
  </conditionalFormatting>
  <conditionalFormatting sqref="B45">
    <cfRule type="expression" dxfId="1" priority="1" stopIfTrue="1">
      <formula>AND(ISNUMBER($B$44),$B$44&gt;0)</formula>
    </cfRule>
  </conditionalFormatting>
  <dataValidations count="1">
    <dataValidation type="list" allowBlank="1" sqref="C17" xr:uid="{30F47D93-588F-47D0-8378-B751D9AB070C}">
      <formula1>"ja,nein"</formula1>
    </dataValidation>
  </dataValidations>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61625-CDC3-4283-859D-81254082E740}">
  <dimension ref="A1:D11"/>
  <sheetViews>
    <sheetView showGridLines="0" zoomScale="87" zoomScaleNormal="87" workbookViewId="0">
      <selection activeCell="A15" sqref="A15"/>
    </sheetView>
  </sheetViews>
  <sheetFormatPr baseColWidth="10" defaultRowHeight="14.4" x14ac:dyDescent="0.3"/>
  <cols>
    <col min="1" max="1" width="57.44140625" customWidth="1"/>
    <col min="2" max="2" width="16.6640625" customWidth="1"/>
  </cols>
  <sheetData>
    <row r="1" spans="1:4" ht="15" customHeight="1" x14ac:dyDescent="0.3">
      <c r="A1" s="198" t="str">
        <f>TEXT('STEP 1 (Stammdaten)'!$B$9,"")&amp; " / "&amp;TEXT('STEP 1 (Stammdaten)'!$B$11,"")&amp; " / Anlage zur Einkommensteuererklärung " &amp;TEXT('STEP 1 (Stammdaten)'!$B$13,"0")</f>
        <v>Lea Lange / 10 100 11111 / Anlage zur Einkommensteuererklärung 2024</v>
      </c>
      <c r="B1" s="198"/>
      <c r="C1" s="198"/>
      <c r="D1" s="57"/>
    </row>
    <row r="2" spans="1:4" x14ac:dyDescent="0.3">
      <c r="A2" s="57"/>
      <c r="B2" s="57"/>
      <c r="C2" s="57"/>
      <c r="D2" s="57"/>
    </row>
    <row r="3" spans="1:4" x14ac:dyDescent="0.3">
      <c r="A3" s="178" t="s">
        <v>223</v>
      </c>
      <c r="B3" s="57"/>
      <c r="C3" s="57"/>
      <c r="D3" s="57"/>
    </row>
    <row r="4" spans="1:4" x14ac:dyDescent="0.3">
      <c r="A4" s="57"/>
      <c r="B4" s="57"/>
      <c r="C4" s="57"/>
      <c r="D4" s="57"/>
    </row>
    <row r="5" spans="1:4" x14ac:dyDescent="0.3">
      <c r="A5" s="68" t="s">
        <v>13</v>
      </c>
      <c r="B5" s="57"/>
      <c r="C5" s="57"/>
      <c r="D5" s="57"/>
    </row>
    <row r="6" spans="1:4" x14ac:dyDescent="0.3">
      <c r="A6" s="57"/>
      <c r="B6" s="57"/>
      <c r="C6" s="57"/>
      <c r="D6" s="57"/>
    </row>
    <row r="7" spans="1:4" x14ac:dyDescent="0.3">
      <c r="A7" s="176" t="s">
        <v>224</v>
      </c>
      <c r="B7" s="57"/>
      <c r="C7" s="176">
        <v>875</v>
      </c>
      <c r="D7" s="57"/>
    </row>
    <row r="8" spans="1:4" x14ac:dyDescent="0.3">
      <c r="A8" s="57"/>
      <c r="B8" s="57"/>
      <c r="C8" s="57"/>
      <c r="D8" s="57"/>
    </row>
    <row r="9" spans="1:4" ht="17.399999999999999" x14ac:dyDescent="0.55000000000000004">
      <c r="A9" s="57" t="s">
        <v>225</v>
      </c>
      <c r="B9" s="57"/>
      <c r="C9" s="177">
        <f>SUM(C7:C8)</f>
        <v>875</v>
      </c>
      <c r="D9" s="57"/>
    </row>
    <row r="10" spans="1:4" x14ac:dyDescent="0.3">
      <c r="A10" s="57"/>
      <c r="B10" s="57"/>
      <c r="C10" s="57"/>
      <c r="D10" s="57"/>
    </row>
    <row r="11" spans="1:4" ht="30.75" customHeight="1" x14ac:dyDescent="0.3">
      <c r="A11" s="57"/>
      <c r="B11" s="57"/>
      <c r="C11" s="57"/>
      <c r="D11" s="57"/>
    </row>
  </sheetData>
  <mergeCells count="1">
    <mergeCell ref="A1:C1"/>
  </mergeCells>
  <pageMargins left="0.70866141732283472" right="0.70866141732283472" top="0.78740157480314965" bottom="0.78740157480314965" header="0.31496062992125984" footer="0.31496062992125984"/>
  <pageSetup paperSize="9" orientation="portrait" r:id="rId1"/>
  <headerFooter>
    <oddHeader>&amp;CTax &amp; Audit Club Stuttgart e.V.
https://taxandaudit.club/&amp;R&amp;G</oddHeader>
  </headerFooter>
  <legacyDrawingHF r:id="rId2"/>
  <picture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STEP 1 (Stammdaten)</vt:lpstr>
      <vt:lpstr>STEP 2 (Pauschalen)</vt:lpstr>
      <vt:lpstr>STEP 3 (Reisekosten)</vt:lpstr>
      <vt:lpstr>STEP 4 (Umzug)</vt:lpstr>
      <vt:lpstr>STEP 5 (Arbeitszimmer)</vt:lpstr>
      <vt:lpstr>STEP 6 (Bewerbungskosten)</vt:lpstr>
      <vt:lpstr>STEP 7 (Doppelte Haushaltsf.)</vt:lpstr>
      <vt:lpstr>STEP 8 (Schuldzinsen)</vt:lpstr>
      <vt:lpstr>STEP 9 (Fortbildungskosten)</vt:lpstr>
      <vt:lpstr>STEP 10 (Wirtschaftsgüter)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Juliane Sierl | PKF WULF GRUPPE</dc:creator>
  <cp:lastModifiedBy>Juliane Sierl | PKF WULF GRUPPE</cp:lastModifiedBy>
  <cp:lastPrinted>2025-05-04T17:25:12Z</cp:lastPrinted>
  <dcterms:created xsi:type="dcterms:W3CDTF">2025-05-04T17:21:22Z</dcterms:created>
  <dcterms:modified xsi:type="dcterms:W3CDTF">2025-05-09T13:37:17Z</dcterms:modified>
</cp:coreProperties>
</file>